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mc:AlternateContent xmlns:mc="http://schemas.openxmlformats.org/markup-compatibility/2006">
    <mc:Choice Requires="x15">
      <x15ac:absPath xmlns:x15ac="http://schemas.microsoft.com/office/spreadsheetml/2010/11/ac" url="C:\Users\Marusak\OneDrive - SZ\Dokumenty\OPRAVY A ÚDRŽBA 2023\Oprava trati v úseku Středokluky - Noutonice\"/>
    </mc:Choice>
  </mc:AlternateContent>
  <xr:revisionPtr revIDLastSave="11" documentId="11_B9BAD6BBE727E555F1C59D2E3BB0456EBAD102FD" xr6:coauthVersionLast="36" xr6:coauthVersionMax="36" xr10:uidLastSave="{F405F048-FFFE-4482-AF5C-C277E86DC990}"/>
  <bookViews>
    <workbookView xWindow="0" yWindow="0" windowWidth="21570" windowHeight="7905" activeTab="1" xr2:uid="{00000000-000D-0000-FFFF-FFFF00000000}"/>
  </bookViews>
  <sheets>
    <sheet name="Rekapitulace stavby" sheetId="1" r:id="rId1"/>
    <sheet name="01 - Oprava železničního ..." sheetId="2" r:id="rId2"/>
    <sheet name="02 - Oprava přejezdu P2250" sheetId="3" r:id="rId3"/>
    <sheet name="03 - VRN" sheetId="4" r:id="rId4"/>
  </sheets>
  <definedNames>
    <definedName name="_xlnm._FilterDatabase" localSheetId="1" hidden="1">'01 - Oprava železničního ...'!$C$118:$K$400</definedName>
    <definedName name="_xlnm._FilterDatabase" localSheetId="2" hidden="1">'02 - Oprava přejezdu P2250'!$C$118:$K$209</definedName>
    <definedName name="_xlnm._FilterDatabase" localSheetId="3" hidden="1">'03 - VRN'!$C$116:$K$131</definedName>
    <definedName name="_xlnm.Print_Titles" localSheetId="1">'01 - Oprava železničního ...'!$118:$118</definedName>
    <definedName name="_xlnm.Print_Titles" localSheetId="2">'02 - Oprava přejezdu P2250'!$118:$118</definedName>
    <definedName name="_xlnm.Print_Titles" localSheetId="3">'03 - VRN'!$116:$116</definedName>
    <definedName name="_xlnm.Print_Titles" localSheetId="0">'Rekapitulace stavby'!$92:$92</definedName>
    <definedName name="_xlnm.Print_Area" localSheetId="1">'01 - Oprava železničního ...'!$C$4:$J$76,'01 - Oprava železničního ...'!$C$82:$J$100,'01 - Oprava železničního ...'!$C$106:$K$400</definedName>
    <definedName name="_xlnm.Print_Area" localSheetId="2">'02 - Oprava přejezdu P2250'!$C$4:$J$76,'02 - Oprava přejezdu P2250'!$C$82:$J$100,'02 - Oprava přejezdu P2250'!$C$106:$K$209</definedName>
    <definedName name="_xlnm.Print_Area" localSheetId="3">'03 - VRN'!$C$4:$J$76,'03 - VRN'!$C$82:$J$98,'03 - VRN'!$C$104:$K$131</definedName>
    <definedName name="_xlnm.Print_Area" localSheetId="0">'Rekapitulace stavby'!$D$4:$AO$76,'Rekapitulace stavby'!$C$82:$AQ$98</definedName>
  </definedNames>
  <calcPr calcId="191029"/>
</workbook>
</file>

<file path=xl/calcChain.xml><?xml version="1.0" encoding="utf-8"?>
<calcChain xmlns="http://schemas.openxmlformats.org/spreadsheetml/2006/main">
  <c r="J37" i="4" l="1"/>
  <c r="J36" i="4"/>
  <c r="AY97" i="1" s="1"/>
  <c r="J35" i="4"/>
  <c r="AX97" i="1" s="1"/>
  <c r="BI131" i="4"/>
  <c r="BH131" i="4"/>
  <c r="BG131" i="4"/>
  <c r="BF131" i="4"/>
  <c r="T131" i="4"/>
  <c r="R131" i="4"/>
  <c r="P131" i="4"/>
  <c r="BI128" i="4"/>
  <c r="BH128" i="4"/>
  <c r="BG128" i="4"/>
  <c r="BF128" i="4"/>
  <c r="T128" i="4"/>
  <c r="R128" i="4"/>
  <c r="P128" i="4"/>
  <c r="BI125" i="4"/>
  <c r="BH125" i="4"/>
  <c r="BG125" i="4"/>
  <c r="BF125" i="4"/>
  <c r="T125" i="4"/>
  <c r="R125" i="4"/>
  <c r="P125" i="4"/>
  <c r="BI122" i="4"/>
  <c r="BH122" i="4"/>
  <c r="BG122" i="4"/>
  <c r="BF122" i="4"/>
  <c r="T122" i="4"/>
  <c r="R122" i="4"/>
  <c r="P122" i="4"/>
  <c r="BI119" i="4"/>
  <c r="BH119" i="4"/>
  <c r="BG119" i="4"/>
  <c r="BF119" i="4"/>
  <c r="T119" i="4"/>
  <c r="R119" i="4"/>
  <c r="P119" i="4"/>
  <c r="F111" i="4"/>
  <c r="E109" i="4"/>
  <c r="F89" i="4"/>
  <c r="E87" i="4"/>
  <c r="J24" i="4"/>
  <c r="E24" i="4"/>
  <c r="J114" i="4" s="1"/>
  <c r="J23" i="4"/>
  <c r="J21" i="4"/>
  <c r="E21" i="4"/>
  <c r="J91" i="4" s="1"/>
  <c r="J20" i="4"/>
  <c r="J18" i="4"/>
  <c r="E18" i="4"/>
  <c r="F92" i="4" s="1"/>
  <c r="J17" i="4"/>
  <c r="J15" i="4"/>
  <c r="E15" i="4"/>
  <c r="F113" i="4" s="1"/>
  <c r="J14" i="4"/>
  <c r="J12" i="4"/>
  <c r="J89" i="4"/>
  <c r="E7" i="4"/>
  <c r="E107" i="4"/>
  <c r="J37" i="3"/>
  <c r="J36" i="3"/>
  <c r="AY96" i="1" s="1"/>
  <c r="J35" i="3"/>
  <c r="AX96" i="1" s="1"/>
  <c r="BI207" i="3"/>
  <c r="BH207" i="3"/>
  <c r="BG207" i="3"/>
  <c r="BF207" i="3"/>
  <c r="T207" i="3"/>
  <c r="R207" i="3"/>
  <c r="P207" i="3"/>
  <c r="BI204" i="3"/>
  <c r="BH204" i="3"/>
  <c r="BG204" i="3"/>
  <c r="BF204" i="3"/>
  <c r="T204" i="3"/>
  <c r="R204" i="3"/>
  <c r="P204" i="3"/>
  <c r="BI201" i="3"/>
  <c r="BH201" i="3"/>
  <c r="BG201" i="3"/>
  <c r="BF201" i="3"/>
  <c r="T201" i="3"/>
  <c r="R201" i="3"/>
  <c r="P201" i="3"/>
  <c r="BI198" i="3"/>
  <c r="BH198" i="3"/>
  <c r="BG198" i="3"/>
  <c r="BF198" i="3"/>
  <c r="T198" i="3"/>
  <c r="R198" i="3"/>
  <c r="P198" i="3"/>
  <c r="BI193" i="3"/>
  <c r="BH193" i="3"/>
  <c r="BG193" i="3"/>
  <c r="BF193" i="3"/>
  <c r="T193" i="3"/>
  <c r="R193" i="3"/>
  <c r="P193" i="3"/>
  <c r="BI190" i="3"/>
  <c r="BH190" i="3"/>
  <c r="BG190" i="3"/>
  <c r="BF190" i="3"/>
  <c r="T190" i="3"/>
  <c r="R190" i="3"/>
  <c r="P190" i="3"/>
  <c r="BI187" i="3"/>
  <c r="BH187" i="3"/>
  <c r="BG187" i="3"/>
  <c r="BF187" i="3"/>
  <c r="T187" i="3"/>
  <c r="R187" i="3"/>
  <c r="P187" i="3"/>
  <c r="BI183" i="3"/>
  <c r="BH183" i="3"/>
  <c r="BG183" i="3"/>
  <c r="BF183" i="3"/>
  <c r="T183" i="3"/>
  <c r="R183" i="3"/>
  <c r="P183" i="3"/>
  <c r="BI180" i="3"/>
  <c r="BH180" i="3"/>
  <c r="BG180" i="3"/>
  <c r="BF180" i="3"/>
  <c r="T180" i="3"/>
  <c r="R180" i="3"/>
  <c r="P180" i="3"/>
  <c r="BI177" i="3"/>
  <c r="BH177" i="3"/>
  <c r="BG177" i="3"/>
  <c r="BF177" i="3"/>
  <c r="T177" i="3"/>
  <c r="R177" i="3"/>
  <c r="P177" i="3"/>
  <c r="BI175" i="3"/>
  <c r="BH175" i="3"/>
  <c r="BG175" i="3"/>
  <c r="BF175" i="3"/>
  <c r="T175" i="3"/>
  <c r="R175" i="3"/>
  <c r="P175" i="3"/>
  <c r="BI172" i="3"/>
  <c r="BH172" i="3"/>
  <c r="BG172" i="3"/>
  <c r="BF172" i="3"/>
  <c r="T172" i="3"/>
  <c r="R172" i="3"/>
  <c r="P172" i="3"/>
  <c r="BI169" i="3"/>
  <c r="BH169" i="3"/>
  <c r="BG169" i="3"/>
  <c r="BF169" i="3"/>
  <c r="T169" i="3"/>
  <c r="R169" i="3"/>
  <c r="P169" i="3"/>
  <c r="BI166" i="3"/>
  <c r="BH166" i="3"/>
  <c r="BG166" i="3"/>
  <c r="BF166" i="3"/>
  <c r="T166" i="3"/>
  <c r="R166" i="3"/>
  <c r="P166" i="3"/>
  <c r="BI163" i="3"/>
  <c r="BH163" i="3"/>
  <c r="BG163" i="3"/>
  <c r="BF163" i="3"/>
  <c r="T163" i="3"/>
  <c r="R163" i="3"/>
  <c r="P163" i="3"/>
  <c r="BI160" i="3"/>
  <c r="BH160" i="3"/>
  <c r="BG160" i="3"/>
  <c r="BF160" i="3"/>
  <c r="T160" i="3"/>
  <c r="R160" i="3"/>
  <c r="P160" i="3"/>
  <c r="BI157" i="3"/>
  <c r="BH157" i="3"/>
  <c r="BG157" i="3"/>
  <c r="BF157" i="3"/>
  <c r="T157" i="3"/>
  <c r="R157" i="3"/>
  <c r="P157" i="3"/>
  <c r="BI154" i="3"/>
  <c r="BH154" i="3"/>
  <c r="BG154" i="3"/>
  <c r="BF154" i="3"/>
  <c r="T154" i="3"/>
  <c r="R154" i="3"/>
  <c r="P154" i="3"/>
  <c r="BI151" i="3"/>
  <c r="BH151" i="3"/>
  <c r="BG151" i="3"/>
  <c r="BF151" i="3"/>
  <c r="T151" i="3"/>
  <c r="R151" i="3"/>
  <c r="P151" i="3"/>
  <c r="BI148" i="3"/>
  <c r="BH148" i="3"/>
  <c r="BG148" i="3"/>
  <c r="BF148" i="3"/>
  <c r="T148" i="3"/>
  <c r="R148" i="3"/>
  <c r="P148" i="3"/>
  <c r="BI145" i="3"/>
  <c r="BH145" i="3"/>
  <c r="BG145" i="3"/>
  <c r="BF145" i="3"/>
  <c r="T145" i="3"/>
  <c r="R145" i="3"/>
  <c r="P145" i="3"/>
  <c r="BI141" i="3"/>
  <c r="BH141" i="3"/>
  <c r="BG141" i="3"/>
  <c r="BF141" i="3"/>
  <c r="T141" i="3"/>
  <c r="R141" i="3"/>
  <c r="P141" i="3"/>
  <c r="BI138" i="3"/>
  <c r="BH138" i="3"/>
  <c r="BG138" i="3"/>
  <c r="BF138" i="3"/>
  <c r="T138" i="3"/>
  <c r="R138" i="3"/>
  <c r="P138" i="3"/>
  <c r="BI134" i="3"/>
  <c r="BH134" i="3"/>
  <c r="BG134" i="3"/>
  <c r="BF134" i="3"/>
  <c r="T134" i="3"/>
  <c r="R134" i="3"/>
  <c r="P134" i="3"/>
  <c r="BI131" i="3"/>
  <c r="BH131" i="3"/>
  <c r="BG131" i="3"/>
  <c r="BF131" i="3"/>
  <c r="T131" i="3"/>
  <c r="R131" i="3"/>
  <c r="P131" i="3"/>
  <c r="BI128" i="3"/>
  <c r="BH128" i="3"/>
  <c r="BG128" i="3"/>
  <c r="BF128" i="3"/>
  <c r="T128" i="3"/>
  <c r="R128" i="3"/>
  <c r="P128" i="3"/>
  <c r="BI125" i="3"/>
  <c r="BH125" i="3"/>
  <c r="BG125" i="3"/>
  <c r="BF125" i="3"/>
  <c r="T125" i="3"/>
  <c r="R125" i="3"/>
  <c r="P125" i="3"/>
  <c r="BI122" i="3"/>
  <c r="BH122" i="3"/>
  <c r="BG122" i="3"/>
  <c r="BF122" i="3"/>
  <c r="T122" i="3"/>
  <c r="R122" i="3"/>
  <c r="P122" i="3"/>
  <c r="F113" i="3"/>
  <c r="E111" i="3"/>
  <c r="F89" i="3"/>
  <c r="E87" i="3"/>
  <c r="J24" i="3"/>
  <c r="E24" i="3"/>
  <c r="J116" i="3"/>
  <c r="J23" i="3"/>
  <c r="J21" i="3"/>
  <c r="E21" i="3"/>
  <c r="J115" i="3"/>
  <c r="J20" i="3"/>
  <c r="J18" i="3"/>
  <c r="E18" i="3"/>
  <c r="F116" i="3"/>
  <c r="J17" i="3"/>
  <c r="J15" i="3"/>
  <c r="E15" i="3"/>
  <c r="F91" i="3"/>
  <c r="J14" i="3"/>
  <c r="J12" i="3"/>
  <c r="J113" i="3" s="1"/>
  <c r="E7" i="3"/>
  <c r="E109" i="3"/>
  <c r="J37" i="2"/>
  <c r="J36" i="2"/>
  <c r="AY95" i="1"/>
  <c r="J35" i="2"/>
  <c r="AX95" i="1"/>
  <c r="BI398" i="2"/>
  <c r="BH398" i="2"/>
  <c r="BG398" i="2"/>
  <c r="BF398" i="2"/>
  <c r="T398" i="2"/>
  <c r="R398" i="2"/>
  <c r="P398" i="2"/>
  <c r="BI395" i="2"/>
  <c r="BH395" i="2"/>
  <c r="BG395" i="2"/>
  <c r="BF395" i="2"/>
  <c r="T395" i="2"/>
  <c r="R395" i="2"/>
  <c r="P395" i="2"/>
  <c r="BI391" i="2"/>
  <c r="BH391" i="2"/>
  <c r="BG391" i="2"/>
  <c r="BF391" i="2"/>
  <c r="T391" i="2"/>
  <c r="R391" i="2"/>
  <c r="P391" i="2"/>
  <c r="BI386" i="2"/>
  <c r="BH386" i="2"/>
  <c r="BG386" i="2"/>
  <c r="BF386" i="2"/>
  <c r="T386" i="2"/>
  <c r="R386" i="2"/>
  <c r="P386" i="2"/>
  <c r="BI380" i="2"/>
  <c r="BH380" i="2"/>
  <c r="BG380" i="2"/>
  <c r="BF380" i="2"/>
  <c r="T380" i="2"/>
  <c r="R380" i="2"/>
  <c r="P380" i="2"/>
  <c r="BI377" i="2"/>
  <c r="BH377" i="2"/>
  <c r="BG377" i="2"/>
  <c r="BF377" i="2"/>
  <c r="T377" i="2"/>
  <c r="R377" i="2"/>
  <c r="P377" i="2"/>
  <c r="BI374" i="2"/>
  <c r="BH374" i="2"/>
  <c r="BG374" i="2"/>
  <c r="BF374" i="2"/>
  <c r="T374" i="2"/>
  <c r="R374" i="2"/>
  <c r="P374" i="2"/>
  <c r="BI371" i="2"/>
  <c r="BH371" i="2"/>
  <c r="BG371" i="2"/>
  <c r="BF371" i="2"/>
  <c r="T371" i="2"/>
  <c r="R371" i="2"/>
  <c r="P371" i="2"/>
  <c r="BI366" i="2"/>
  <c r="BH366" i="2"/>
  <c r="BG366" i="2"/>
  <c r="BF366" i="2"/>
  <c r="T366" i="2"/>
  <c r="R366" i="2"/>
  <c r="P366" i="2"/>
  <c r="BI363" i="2"/>
  <c r="BH363" i="2"/>
  <c r="BG363" i="2"/>
  <c r="BF363" i="2"/>
  <c r="T363" i="2"/>
  <c r="R363" i="2"/>
  <c r="P363" i="2"/>
  <c r="BI358" i="2"/>
  <c r="BH358" i="2"/>
  <c r="BG358" i="2"/>
  <c r="BF358" i="2"/>
  <c r="T358" i="2"/>
  <c r="R358" i="2"/>
  <c r="P358" i="2"/>
  <c r="BI354" i="2"/>
  <c r="BH354" i="2"/>
  <c r="BG354" i="2"/>
  <c r="BF354" i="2"/>
  <c r="T354" i="2"/>
  <c r="R354" i="2"/>
  <c r="P354" i="2"/>
  <c r="BI350" i="2"/>
  <c r="BH350" i="2"/>
  <c r="BG350" i="2"/>
  <c r="BF350" i="2"/>
  <c r="T350" i="2"/>
  <c r="R350" i="2"/>
  <c r="P350" i="2"/>
  <c r="BI347" i="2"/>
  <c r="BH347" i="2"/>
  <c r="BG347" i="2"/>
  <c r="BF347" i="2"/>
  <c r="T347" i="2"/>
  <c r="R347" i="2"/>
  <c r="P347" i="2"/>
  <c r="BI344" i="2"/>
  <c r="BH344" i="2"/>
  <c r="BG344" i="2"/>
  <c r="BF344" i="2"/>
  <c r="T344" i="2"/>
  <c r="R344" i="2"/>
  <c r="P344" i="2"/>
  <c r="BI341" i="2"/>
  <c r="BH341" i="2"/>
  <c r="BG341" i="2"/>
  <c r="BF341" i="2"/>
  <c r="T341" i="2"/>
  <c r="R341" i="2"/>
  <c r="P341" i="2"/>
  <c r="BI338" i="2"/>
  <c r="BH338" i="2"/>
  <c r="BG338" i="2"/>
  <c r="BF338" i="2"/>
  <c r="T338" i="2"/>
  <c r="R338" i="2"/>
  <c r="P338" i="2"/>
  <c r="BI334" i="2"/>
  <c r="BH334" i="2"/>
  <c r="BG334" i="2"/>
  <c r="BF334" i="2"/>
  <c r="T334" i="2"/>
  <c r="R334" i="2"/>
  <c r="P334" i="2"/>
  <c r="BI330" i="2"/>
  <c r="BH330" i="2"/>
  <c r="BG330" i="2"/>
  <c r="BF330" i="2"/>
  <c r="T330" i="2"/>
  <c r="R330" i="2"/>
  <c r="P330" i="2"/>
  <c r="BI326" i="2"/>
  <c r="BH326" i="2"/>
  <c r="BG326" i="2"/>
  <c r="BF326" i="2"/>
  <c r="T326" i="2"/>
  <c r="R326" i="2"/>
  <c r="P326" i="2"/>
  <c r="BI322" i="2"/>
  <c r="BH322" i="2"/>
  <c r="BG322" i="2"/>
  <c r="BF322" i="2"/>
  <c r="T322" i="2"/>
  <c r="R322" i="2"/>
  <c r="P322" i="2"/>
  <c r="BI319" i="2"/>
  <c r="BH319" i="2"/>
  <c r="BG319" i="2"/>
  <c r="BF319" i="2"/>
  <c r="T319" i="2"/>
  <c r="R319" i="2"/>
  <c r="P319" i="2"/>
  <c r="BI316" i="2"/>
  <c r="BH316" i="2"/>
  <c r="BG316" i="2"/>
  <c r="BF316" i="2"/>
  <c r="T316" i="2"/>
  <c r="R316" i="2"/>
  <c r="P316" i="2"/>
  <c r="BI312" i="2"/>
  <c r="BH312" i="2"/>
  <c r="BG312" i="2"/>
  <c r="BF312" i="2"/>
  <c r="T312" i="2"/>
  <c r="R312" i="2"/>
  <c r="P312" i="2"/>
  <c r="BI308" i="2"/>
  <c r="BH308" i="2"/>
  <c r="BG308" i="2"/>
  <c r="BF308" i="2"/>
  <c r="T308" i="2"/>
  <c r="R308" i="2"/>
  <c r="P308" i="2"/>
  <c r="BI304" i="2"/>
  <c r="BH304" i="2"/>
  <c r="BG304" i="2"/>
  <c r="BF304" i="2"/>
  <c r="T304" i="2"/>
  <c r="R304" i="2"/>
  <c r="P304" i="2"/>
  <c r="BI300" i="2"/>
  <c r="BH300" i="2"/>
  <c r="BG300" i="2"/>
  <c r="BF300" i="2"/>
  <c r="T300" i="2"/>
  <c r="R300" i="2"/>
  <c r="P300" i="2"/>
  <c r="BI297" i="2"/>
  <c r="BH297" i="2"/>
  <c r="BG297" i="2"/>
  <c r="BF297" i="2"/>
  <c r="T297" i="2"/>
  <c r="R297" i="2"/>
  <c r="P297" i="2"/>
  <c r="BI294" i="2"/>
  <c r="BH294" i="2"/>
  <c r="BG294" i="2"/>
  <c r="BF294" i="2"/>
  <c r="T294" i="2"/>
  <c r="R294" i="2"/>
  <c r="P294" i="2"/>
  <c r="BI291" i="2"/>
  <c r="BH291" i="2"/>
  <c r="BG291" i="2"/>
  <c r="BF291" i="2"/>
  <c r="T291" i="2"/>
  <c r="R291" i="2"/>
  <c r="P291" i="2"/>
  <c r="BI287" i="2"/>
  <c r="BH287" i="2"/>
  <c r="BG287" i="2"/>
  <c r="BF287" i="2"/>
  <c r="T287" i="2"/>
  <c r="R287" i="2"/>
  <c r="P287" i="2"/>
  <c r="BI283" i="2"/>
  <c r="BH283" i="2"/>
  <c r="BG283" i="2"/>
  <c r="BF283" i="2"/>
  <c r="T283" i="2"/>
  <c r="R283" i="2"/>
  <c r="P283" i="2"/>
  <c r="BI279" i="2"/>
  <c r="BH279" i="2"/>
  <c r="BG279" i="2"/>
  <c r="BF279" i="2"/>
  <c r="T279" i="2"/>
  <c r="R279" i="2"/>
  <c r="P279" i="2"/>
  <c r="BI276" i="2"/>
  <c r="BH276" i="2"/>
  <c r="BG276" i="2"/>
  <c r="BF276" i="2"/>
  <c r="T276" i="2"/>
  <c r="R276" i="2"/>
  <c r="P276" i="2"/>
  <c r="BI273" i="2"/>
  <c r="BH273" i="2"/>
  <c r="BG273" i="2"/>
  <c r="BF273" i="2"/>
  <c r="T273" i="2"/>
  <c r="R273" i="2"/>
  <c r="P273" i="2"/>
  <c r="BI269" i="2"/>
  <c r="BH269" i="2"/>
  <c r="BG269" i="2"/>
  <c r="BF269" i="2"/>
  <c r="T269" i="2"/>
  <c r="R269" i="2"/>
  <c r="P269" i="2"/>
  <c r="BI265" i="2"/>
  <c r="BH265" i="2"/>
  <c r="BG265" i="2"/>
  <c r="BF265" i="2"/>
  <c r="T265" i="2"/>
  <c r="R265" i="2"/>
  <c r="P265" i="2"/>
  <c r="BI262" i="2"/>
  <c r="BH262" i="2"/>
  <c r="BG262" i="2"/>
  <c r="BF262" i="2"/>
  <c r="T262" i="2"/>
  <c r="R262" i="2"/>
  <c r="P262" i="2"/>
  <c r="BI258" i="2"/>
  <c r="BH258" i="2"/>
  <c r="BG258" i="2"/>
  <c r="BF258" i="2"/>
  <c r="T258" i="2"/>
  <c r="R258" i="2"/>
  <c r="P258" i="2"/>
  <c r="BI255" i="2"/>
  <c r="BH255" i="2"/>
  <c r="BG255" i="2"/>
  <c r="BF255" i="2"/>
  <c r="T255" i="2"/>
  <c r="R255" i="2"/>
  <c r="P255" i="2"/>
  <c r="BI250" i="2"/>
  <c r="BH250" i="2"/>
  <c r="BG250" i="2"/>
  <c r="BF250" i="2"/>
  <c r="T250" i="2"/>
  <c r="R250" i="2"/>
  <c r="P250" i="2"/>
  <c r="BI243" i="2"/>
  <c r="BH243" i="2"/>
  <c r="BG243" i="2"/>
  <c r="BF243" i="2"/>
  <c r="T243" i="2"/>
  <c r="R243" i="2"/>
  <c r="P243" i="2"/>
  <c r="BI240" i="2"/>
  <c r="BH240" i="2"/>
  <c r="BG240" i="2"/>
  <c r="BF240" i="2"/>
  <c r="T240" i="2"/>
  <c r="R240" i="2"/>
  <c r="P240" i="2"/>
  <c r="BI235" i="2"/>
  <c r="BH235" i="2"/>
  <c r="BG235" i="2"/>
  <c r="BF235" i="2"/>
  <c r="T235" i="2"/>
  <c r="R235" i="2"/>
  <c r="P235" i="2"/>
  <c r="BI228" i="2"/>
  <c r="BH228" i="2"/>
  <c r="BG228" i="2"/>
  <c r="BF228" i="2"/>
  <c r="T228" i="2"/>
  <c r="R228" i="2"/>
  <c r="P228" i="2"/>
  <c r="BI224" i="2"/>
  <c r="BH224" i="2"/>
  <c r="BG224" i="2"/>
  <c r="BF224" i="2"/>
  <c r="T224" i="2"/>
  <c r="R224" i="2"/>
  <c r="P224" i="2"/>
  <c r="BI220" i="2"/>
  <c r="BH220" i="2"/>
  <c r="BG220" i="2"/>
  <c r="BF220" i="2"/>
  <c r="T220" i="2"/>
  <c r="R220" i="2"/>
  <c r="P220" i="2"/>
  <c r="BI214" i="2"/>
  <c r="BH214" i="2"/>
  <c r="BG214" i="2"/>
  <c r="BF214" i="2"/>
  <c r="T214" i="2"/>
  <c r="R214" i="2"/>
  <c r="P214" i="2"/>
  <c r="BI209" i="2"/>
  <c r="BH209" i="2"/>
  <c r="BG209" i="2"/>
  <c r="BF209" i="2"/>
  <c r="T209" i="2"/>
  <c r="R209" i="2"/>
  <c r="P209" i="2"/>
  <c r="BI205" i="2"/>
  <c r="BH205" i="2"/>
  <c r="BG205" i="2"/>
  <c r="BF205" i="2"/>
  <c r="T205" i="2"/>
  <c r="R205" i="2"/>
  <c r="P205" i="2"/>
  <c r="BI201" i="2"/>
  <c r="BH201" i="2"/>
  <c r="BG201" i="2"/>
  <c r="BF201" i="2"/>
  <c r="T201" i="2"/>
  <c r="R201" i="2"/>
  <c r="P201" i="2"/>
  <c r="BI196" i="2"/>
  <c r="BH196" i="2"/>
  <c r="BG196" i="2"/>
  <c r="BF196" i="2"/>
  <c r="T196" i="2"/>
  <c r="R196" i="2"/>
  <c r="P196" i="2"/>
  <c r="BI192" i="2"/>
  <c r="BH192" i="2"/>
  <c r="BG192" i="2"/>
  <c r="BF192" i="2"/>
  <c r="T192" i="2"/>
  <c r="R192" i="2"/>
  <c r="P192" i="2"/>
  <c r="BI189" i="2"/>
  <c r="BH189" i="2"/>
  <c r="BG189" i="2"/>
  <c r="BF189" i="2"/>
  <c r="T189" i="2"/>
  <c r="R189" i="2"/>
  <c r="P189" i="2"/>
  <c r="BI185" i="2"/>
  <c r="BH185" i="2"/>
  <c r="BG185" i="2"/>
  <c r="BF185" i="2"/>
  <c r="T185" i="2"/>
  <c r="R185" i="2"/>
  <c r="P185" i="2"/>
  <c r="BI182" i="2"/>
  <c r="BH182" i="2"/>
  <c r="BG182" i="2"/>
  <c r="BF182" i="2"/>
  <c r="T182" i="2"/>
  <c r="R182" i="2"/>
  <c r="P182" i="2"/>
  <c r="BI177" i="2"/>
  <c r="BH177" i="2"/>
  <c r="BG177" i="2"/>
  <c r="BF177" i="2"/>
  <c r="T177" i="2"/>
  <c r="R177" i="2"/>
  <c r="P177" i="2"/>
  <c r="BI173" i="2"/>
  <c r="BH173" i="2"/>
  <c r="BG173" i="2"/>
  <c r="BF173" i="2"/>
  <c r="T173" i="2"/>
  <c r="R173" i="2"/>
  <c r="P173" i="2"/>
  <c r="BI169" i="2"/>
  <c r="BH169" i="2"/>
  <c r="BG169" i="2"/>
  <c r="BF169" i="2"/>
  <c r="T169" i="2"/>
  <c r="R169" i="2"/>
  <c r="P169" i="2"/>
  <c r="BI166" i="2"/>
  <c r="BH166" i="2"/>
  <c r="BG166" i="2"/>
  <c r="BF166" i="2"/>
  <c r="T166" i="2"/>
  <c r="R166" i="2"/>
  <c r="P166" i="2"/>
  <c r="BI163" i="2"/>
  <c r="BH163" i="2"/>
  <c r="BG163" i="2"/>
  <c r="BF163" i="2"/>
  <c r="T163" i="2"/>
  <c r="R163" i="2"/>
  <c r="P163" i="2"/>
  <c r="BI159" i="2"/>
  <c r="BH159" i="2"/>
  <c r="BG159" i="2"/>
  <c r="BF159" i="2"/>
  <c r="T159" i="2"/>
  <c r="R159" i="2"/>
  <c r="P159" i="2"/>
  <c r="BI156" i="2"/>
  <c r="BH156" i="2"/>
  <c r="BG156" i="2"/>
  <c r="BF156" i="2"/>
  <c r="T156" i="2"/>
  <c r="R156" i="2"/>
  <c r="P156" i="2"/>
  <c r="BI152" i="2"/>
  <c r="BH152" i="2"/>
  <c r="BG152" i="2"/>
  <c r="BF152" i="2"/>
  <c r="T152" i="2"/>
  <c r="R152" i="2"/>
  <c r="P152" i="2"/>
  <c r="BI149" i="2"/>
  <c r="BH149" i="2"/>
  <c r="BG149" i="2"/>
  <c r="BF149" i="2"/>
  <c r="T149" i="2"/>
  <c r="R149" i="2"/>
  <c r="P149" i="2"/>
  <c r="BI145" i="2"/>
  <c r="BH145" i="2"/>
  <c r="BG145" i="2"/>
  <c r="BF145" i="2"/>
  <c r="T145" i="2"/>
  <c r="R145" i="2"/>
  <c r="P145" i="2"/>
  <c r="BI142" i="2"/>
  <c r="BH142" i="2"/>
  <c r="BG142" i="2"/>
  <c r="BF142" i="2"/>
  <c r="T142" i="2"/>
  <c r="R142" i="2"/>
  <c r="P142" i="2"/>
  <c r="BI139" i="2"/>
  <c r="BH139" i="2"/>
  <c r="BG139" i="2"/>
  <c r="BF139" i="2"/>
  <c r="T139" i="2"/>
  <c r="R139" i="2"/>
  <c r="P139" i="2"/>
  <c r="BI132" i="2"/>
  <c r="BH132" i="2"/>
  <c r="BG132" i="2"/>
  <c r="BF132" i="2"/>
  <c r="T132" i="2"/>
  <c r="R132" i="2"/>
  <c r="P132" i="2"/>
  <c r="BI128" i="2"/>
  <c r="BH128" i="2"/>
  <c r="BG128" i="2"/>
  <c r="BF128" i="2"/>
  <c r="T128" i="2"/>
  <c r="R128" i="2"/>
  <c r="P128" i="2"/>
  <c r="BI125" i="2"/>
  <c r="BH125" i="2"/>
  <c r="BG125" i="2"/>
  <c r="BF125" i="2"/>
  <c r="T125" i="2"/>
  <c r="R125" i="2"/>
  <c r="P125" i="2"/>
  <c r="BI122" i="2"/>
  <c r="BH122" i="2"/>
  <c r="BG122" i="2"/>
  <c r="BF122" i="2"/>
  <c r="T122" i="2"/>
  <c r="R122" i="2"/>
  <c r="P122" i="2"/>
  <c r="F113" i="2"/>
  <c r="E111" i="2"/>
  <c r="F89" i="2"/>
  <c r="E87" i="2"/>
  <c r="J24" i="2"/>
  <c r="E24" i="2"/>
  <c r="J92" i="2" s="1"/>
  <c r="J23" i="2"/>
  <c r="J21" i="2"/>
  <c r="E21" i="2"/>
  <c r="J91" i="2" s="1"/>
  <c r="J20" i="2"/>
  <c r="J18" i="2"/>
  <c r="E18" i="2"/>
  <c r="F116" i="2" s="1"/>
  <c r="J17" i="2"/>
  <c r="J15" i="2"/>
  <c r="E15" i="2"/>
  <c r="F115" i="2"/>
  <c r="J14" i="2"/>
  <c r="J12" i="2"/>
  <c r="J89" i="2"/>
  <c r="E7" i="2"/>
  <c r="E85" i="2"/>
  <c r="L90" i="1"/>
  <c r="AM90" i="1"/>
  <c r="AM89" i="1"/>
  <c r="L89" i="1"/>
  <c r="AM87" i="1"/>
  <c r="L87" i="1"/>
  <c r="L85" i="1"/>
  <c r="L84" i="1"/>
  <c r="BK374" i="2"/>
  <c r="J262" i="2"/>
  <c r="J377" i="2"/>
  <c r="J297" i="2"/>
  <c r="BK316" i="2"/>
  <c r="J173" i="2"/>
  <c r="J201" i="2"/>
  <c r="BK139" i="2"/>
  <c r="BK255" i="2"/>
  <c r="J366" i="2"/>
  <c r="J312" i="2"/>
  <c r="J198" i="3"/>
  <c r="BK183" i="3"/>
  <c r="J177" i="3"/>
  <c r="BK134" i="3"/>
  <c r="J187" i="3"/>
  <c r="J122" i="4"/>
  <c r="BK371" i="2"/>
  <c r="BK209" i="2"/>
  <c r="BK145" i="2"/>
  <c r="J228" i="2"/>
  <c r="BK354" i="2"/>
  <c r="J152" i="2"/>
  <c r="BK366" i="2"/>
  <c r="BK125" i="2"/>
  <c r="J287" i="2"/>
  <c r="BK273" i="2"/>
  <c r="J338" i="2"/>
  <c r="J398" i="2"/>
  <c r="J374" i="2"/>
  <c r="BK322" i="2"/>
  <c r="J159" i="2"/>
  <c r="J322" i="2"/>
  <c r="BK380" i="2"/>
  <c r="J395" i="2"/>
  <c r="BK235" i="2"/>
  <c r="J344" i="2"/>
  <c r="BK119" i="4"/>
  <c r="J334" i="2"/>
  <c r="J142" i="2"/>
  <c r="BK398" i="2"/>
  <c r="BK220" i="2"/>
  <c r="J326" i="2"/>
  <c r="BK192" i="2"/>
  <c r="J265" i="2"/>
  <c r="BK269" i="2"/>
  <c r="J214" i="2"/>
  <c r="J250" i="2"/>
  <c r="BK173" i="2"/>
  <c r="BK148" i="3"/>
  <c r="J128" i="3"/>
  <c r="J141" i="3"/>
  <c r="BK204" i="3"/>
  <c r="BK131" i="4"/>
  <c r="J350" i="2"/>
  <c r="BK177" i="2"/>
  <c r="BK344" i="2"/>
  <c r="BK201" i="2"/>
  <c r="BK262" i="2"/>
  <c r="AS94" i="1"/>
  <c r="BK128" i="2"/>
  <c r="BK334" i="2"/>
  <c r="J151" i="3"/>
  <c r="BK172" i="3"/>
  <c r="BK131" i="3"/>
  <c r="BK180" i="3"/>
  <c r="J341" i="2"/>
  <c r="BK250" i="2"/>
  <c r="BK276" i="2"/>
  <c r="J240" i="2"/>
  <c r="J209" i="2"/>
  <c r="BK297" i="2"/>
  <c r="J235" i="2"/>
  <c r="J185" i="2"/>
  <c r="BK201" i="3"/>
  <c r="J148" i="3"/>
  <c r="BK198" i="3"/>
  <c r="BK157" i="3"/>
  <c r="BK122" i="3"/>
  <c r="J201" i="3"/>
  <c r="BK166" i="3"/>
  <c r="BK122" i="4"/>
  <c r="J354" i="2"/>
  <c r="J192" i="2"/>
  <c r="J163" i="2"/>
  <c r="BK386" i="2"/>
  <c r="BK228" i="2"/>
  <c r="J139" i="2"/>
  <c r="BK196" i="2"/>
  <c r="J196" i="2"/>
  <c r="BK205" i="2"/>
  <c r="BK149" i="2"/>
  <c r="BK326" i="2"/>
  <c r="BK160" i="3"/>
  <c r="J190" i="3"/>
  <c r="J166" i="3"/>
  <c r="J160" i="3"/>
  <c r="BK207" i="3"/>
  <c r="BK125" i="4"/>
  <c r="BK363" i="2"/>
  <c r="BK166" i="2"/>
  <c r="J132" i="2"/>
  <c r="BK341" i="2"/>
  <c r="J145" i="2"/>
  <c r="J294" i="2"/>
  <c r="BK265" i="2"/>
  <c r="BK152" i="2"/>
  <c r="BK159" i="2"/>
  <c r="J347" i="2"/>
  <c r="BK395" i="2"/>
  <c r="J149" i="2"/>
  <c r="BK300" i="2"/>
  <c r="J207" i="3"/>
  <c r="J193" i="3"/>
  <c r="J145" i="3"/>
  <c r="J169" i="3"/>
  <c r="J128" i="4"/>
  <c r="BK330" i="2"/>
  <c r="J386" i="2"/>
  <c r="J391" i="2"/>
  <c r="J279" i="2"/>
  <c r="BK182" i="2"/>
  <c r="BK294" i="2"/>
  <c r="J243" i="2"/>
  <c r="BK283" i="2"/>
  <c r="J122" i="2"/>
  <c r="BK304" i="2"/>
  <c r="BK145" i="3"/>
  <c r="J131" i="3"/>
  <c r="J122" i="3"/>
  <c r="J125" i="3"/>
  <c r="BK175" i="3"/>
  <c r="J119" i="4"/>
  <c r="J182" i="2"/>
  <c r="J269" i="2"/>
  <c r="J291" i="2"/>
  <c r="J273" i="2"/>
  <c r="BK185" i="2"/>
  <c r="J220" i="2"/>
  <c r="BK132" i="2"/>
  <c r="BK240" i="2"/>
  <c r="J276" i="2"/>
  <c r="J166" i="2"/>
  <c r="J205" i="2"/>
  <c r="BK358" i="2"/>
  <c r="J316" i="2"/>
  <c r="J177" i="2"/>
  <c r="BK187" i="3"/>
  <c r="J180" i="3"/>
  <c r="J175" i="3"/>
  <c r="BK128" i="3"/>
  <c r="BK177" i="3"/>
  <c r="J163" i="3"/>
  <c r="J125" i="4"/>
  <c r="J255" i="2"/>
  <c r="J330" i="2"/>
  <c r="J125" i="2"/>
  <c r="J156" i="2"/>
  <c r="BK190" i="3"/>
  <c r="BK163" i="3"/>
  <c r="J172" i="3"/>
  <c r="BK125" i="3"/>
  <c r="J319" i="2"/>
  <c r="J169" i="2"/>
  <c r="BK163" i="2"/>
  <c r="BK338" i="2"/>
  <c r="BK279" i="2"/>
  <c r="J224" i="2"/>
  <c r="BK224" i="2"/>
  <c r="BK319" i="2"/>
  <c r="BK287" i="2"/>
  <c r="J283" i="2"/>
  <c r="J157" i="3"/>
  <c r="BK141" i="3"/>
  <c r="J183" i="3"/>
  <c r="BK169" i="3"/>
  <c r="BK128" i="4"/>
  <c r="BK377" i="2"/>
  <c r="J380" i="2"/>
  <c r="J304" i="2"/>
  <c r="BK350" i="2"/>
  <c r="J308" i="2"/>
  <c r="J258" i="2"/>
  <c r="BK308" i="2"/>
  <c r="BK258" i="2"/>
  <c r="BK169" i="2"/>
  <c r="J358" i="2"/>
  <c r="J128" i="2"/>
  <c r="BK156" i="2"/>
  <c r="BK291" i="2"/>
  <c r="BK154" i="3"/>
  <c r="J138" i="3"/>
  <c r="BK151" i="3"/>
  <c r="J154" i="3"/>
  <c r="BK138" i="3"/>
  <c r="J131" i="4"/>
  <c r="BK347" i="2"/>
  <c r="BK122" i="2"/>
  <c r="BK243" i="2"/>
  <c r="BK391" i="2"/>
  <c r="J371" i="2"/>
  <c r="J300" i="2"/>
  <c r="J363" i="2"/>
  <c r="BK312" i="2"/>
  <c r="BK214" i="2"/>
  <c r="BK189" i="2"/>
  <c r="BK142" i="2"/>
  <c r="J189" i="2"/>
  <c r="J204" i="3"/>
  <c r="J134" i="3"/>
  <c r="BK193" i="3"/>
  <c r="BK121" i="3" l="1"/>
  <c r="J121" i="3" s="1"/>
  <c r="J98" i="3" s="1"/>
  <c r="BK370" i="2"/>
  <c r="J370" i="2" s="1"/>
  <c r="J99" i="2" s="1"/>
  <c r="BK186" i="3"/>
  <c r="J186" i="3" s="1"/>
  <c r="J99" i="3" s="1"/>
  <c r="P121" i="2"/>
  <c r="P120" i="2" s="1"/>
  <c r="P119" i="2" s="1"/>
  <c r="AU95" i="1" s="1"/>
  <c r="R121" i="2"/>
  <c r="R120" i="2" s="1"/>
  <c r="R119" i="2" s="1"/>
  <c r="R186" i="3"/>
  <c r="T370" i="2"/>
  <c r="P186" i="3"/>
  <c r="P121" i="3"/>
  <c r="P120" i="3" s="1"/>
  <c r="P119" i="3" s="1"/>
  <c r="AU96" i="1" s="1"/>
  <c r="P370" i="2"/>
  <c r="T186" i="3"/>
  <c r="R118" i="4"/>
  <c r="R117" i="4" s="1"/>
  <c r="R370" i="2"/>
  <c r="R121" i="3"/>
  <c r="R120" i="3" s="1"/>
  <c r="R119" i="3" s="1"/>
  <c r="BK118" i="4"/>
  <c r="J118" i="4" s="1"/>
  <c r="J97" i="4" s="1"/>
  <c r="BK121" i="2"/>
  <c r="BK120" i="2" s="1"/>
  <c r="BK119" i="2" s="1"/>
  <c r="J119" i="2" s="1"/>
  <c r="J30" i="2" s="1"/>
  <c r="P118" i="4"/>
  <c r="P117" i="4" s="1"/>
  <c r="AU97" i="1" s="1"/>
  <c r="T121" i="2"/>
  <c r="T120" i="2" s="1"/>
  <c r="T119" i="2" s="1"/>
  <c r="T121" i="3"/>
  <c r="T120" i="3" s="1"/>
  <c r="T119" i="3" s="1"/>
  <c r="T118" i="4"/>
  <c r="T117" i="4" s="1"/>
  <c r="J113" i="4"/>
  <c r="J92" i="4"/>
  <c r="J111" i="4"/>
  <c r="BE119" i="4"/>
  <c r="BE122" i="4"/>
  <c r="F114" i="4"/>
  <c r="BK120" i="3"/>
  <c r="J120" i="3"/>
  <c r="J97" i="3"/>
  <c r="E85" i="4"/>
  <c r="BE131" i="4"/>
  <c r="F91" i="4"/>
  <c r="BE128" i="4"/>
  <c r="BE125" i="4"/>
  <c r="J89" i="3"/>
  <c r="J92" i="3"/>
  <c r="BE128" i="3"/>
  <c r="BE145" i="3"/>
  <c r="BE157" i="3"/>
  <c r="F92" i="3"/>
  <c r="F115" i="3"/>
  <c r="BE125" i="3"/>
  <c r="BE151" i="3"/>
  <c r="BE183" i="3"/>
  <c r="BE193" i="3"/>
  <c r="BE172" i="3"/>
  <c r="BE175" i="3"/>
  <c r="BE204" i="3"/>
  <c r="BE141" i="3"/>
  <c r="BE148" i="3"/>
  <c r="BE180" i="3"/>
  <c r="BE190" i="3"/>
  <c r="J91" i="3"/>
  <c r="BE134" i="3"/>
  <c r="BE198" i="3"/>
  <c r="E85" i="3"/>
  <c r="BE122" i="3"/>
  <c r="BE138" i="3"/>
  <c r="BE154" i="3"/>
  <c r="BE160" i="3"/>
  <c r="BE166" i="3"/>
  <c r="BE177" i="3"/>
  <c r="BE187" i="3"/>
  <c r="BE131" i="3"/>
  <c r="BE207" i="3"/>
  <c r="BE163" i="3"/>
  <c r="BE169" i="3"/>
  <c r="BE201" i="3"/>
  <c r="F92" i="2"/>
  <c r="J115" i="2"/>
  <c r="BE128" i="2"/>
  <c r="BE142" i="2"/>
  <c r="BE196" i="2"/>
  <c r="BE265" i="2"/>
  <c r="BE294" i="2"/>
  <c r="BE319" i="2"/>
  <c r="BE330" i="2"/>
  <c r="BE338" i="2"/>
  <c r="BE344" i="2"/>
  <c r="BE374" i="2"/>
  <c r="BE139" i="2"/>
  <c r="BE209" i="2"/>
  <c r="BE224" i="2"/>
  <c r="BE276" i="2"/>
  <c r="BE149" i="2"/>
  <c r="BE156" i="2"/>
  <c r="BE169" i="2"/>
  <c r="E109" i="2"/>
  <c r="J116" i="2"/>
  <c r="BE258" i="2"/>
  <c r="BE326" i="2"/>
  <c r="BE354" i="2"/>
  <c r="F91" i="2"/>
  <c r="J113" i="2"/>
  <c r="BE122" i="2"/>
  <c r="BE189" i="2"/>
  <c r="BE145" i="2"/>
  <c r="BE166" i="2"/>
  <c r="BE192" i="2"/>
  <c r="BE214" i="2"/>
  <c r="BE159" i="2"/>
  <c r="BE185" i="2"/>
  <c r="BE250" i="2"/>
  <c r="BE255" i="2"/>
  <c r="BE262" i="2"/>
  <c r="BE300" i="2"/>
  <c r="BE177" i="2"/>
  <c r="BE182" i="2"/>
  <c r="BE201" i="2"/>
  <c r="BE283" i="2"/>
  <c r="BE291" i="2"/>
  <c r="BE308" i="2"/>
  <c r="BE322" i="2"/>
  <c r="BE132" i="2"/>
  <c r="BE235" i="2"/>
  <c r="BE279" i="2"/>
  <c r="BE152" i="2"/>
  <c r="BE228" i="2"/>
  <c r="BE269" i="2"/>
  <c r="BE341" i="2"/>
  <c r="BE363" i="2"/>
  <c r="BE371" i="2"/>
  <c r="BE205" i="2"/>
  <c r="BE243" i="2"/>
  <c r="BE273" i="2"/>
  <c r="BE287" i="2"/>
  <c r="BE297" i="2"/>
  <c r="BE304" i="2"/>
  <c r="BE316" i="2"/>
  <c r="BE334" i="2"/>
  <c r="BE347" i="2"/>
  <c r="BE350" i="2"/>
  <c r="BE358" i="2"/>
  <c r="BE366" i="2"/>
  <c r="BE386" i="2"/>
  <c r="BE391" i="2"/>
  <c r="BE395" i="2"/>
  <c r="BE398" i="2"/>
  <c r="BE163" i="2"/>
  <c r="BE220" i="2"/>
  <c r="BE173" i="2"/>
  <c r="BE240" i="2"/>
  <c r="BE377" i="2"/>
  <c r="BE380" i="2"/>
  <c r="BE125" i="2"/>
  <c r="BE312" i="2"/>
  <c r="F37" i="3"/>
  <c r="BD96" i="1" s="1"/>
  <c r="F36" i="4"/>
  <c r="BC97" i="1"/>
  <c r="F37" i="4"/>
  <c r="BD97" i="1" s="1"/>
  <c r="J34" i="2"/>
  <c r="AW95" i="1" s="1"/>
  <c r="F35" i="3"/>
  <c r="BB96" i="1" s="1"/>
  <c r="F36" i="3"/>
  <c r="BC96" i="1" s="1"/>
  <c r="J34" i="3"/>
  <c r="AW96" i="1"/>
  <c r="F35" i="4"/>
  <c r="BB97" i="1" s="1"/>
  <c r="F34" i="4"/>
  <c r="BA97" i="1" s="1"/>
  <c r="F36" i="2"/>
  <c r="BC95" i="1" s="1"/>
  <c r="F34" i="2"/>
  <c r="BA95" i="1" s="1"/>
  <c r="F35" i="2"/>
  <c r="BB95" i="1" s="1"/>
  <c r="F37" i="2"/>
  <c r="BD95" i="1" s="1"/>
  <c r="F34" i="3"/>
  <c r="BA96" i="1"/>
  <c r="J34" i="4"/>
  <c r="AW97" i="1" s="1"/>
  <c r="J120" i="2" l="1"/>
  <c r="J97" i="2" s="1"/>
  <c r="J121" i="2"/>
  <c r="J98" i="2" s="1"/>
  <c r="J96" i="2"/>
  <c r="AG95" i="1"/>
  <c r="BK117" i="4"/>
  <c r="J117" i="4" s="1"/>
  <c r="J30" i="4" s="1"/>
  <c r="AG97" i="1" s="1"/>
  <c r="BK119" i="3"/>
  <c r="J119" i="3"/>
  <c r="J96" i="3"/>
  <c r="F33" i="2"/>
  <c r="AZ95" i="1" s="1"/>
  <c r="J33" i="3"/>
  <c r="AV96" i="1" s="1"/>
  <c r="AT96" i="1" s="1"/>
  <c r="AU94" i="1"/>
  <c r="J33" i="4"/>
  <c r="AV97" i="1" s="1"/>
  <c r="AT97" i="1" s="1"/>
  <c r="BA94" i="1"/>
  <c r="AW94" i="1" s="1"/>
  <c r="AK30" i="1" s="1"/>
  <c r="BC94" i="1"/>
  <c r="W32" i="1" s="1"/>
  <c r="J33" i="2"/>
  <c r="AV95" i="1" s="1"/>
  <c r="AT95" i="1" s="1"/>
  <c r="AN95" i="1" s="1"/>
  <c r="F33" i="3"/>
  <c r="AZ96" i="1"/>
  <c r="BB94" i="1"/>
  <c r="AX94" i="1" s="1"/>
  <c r="F33" i="4"/>
  <c r="AZ97" i="1" s="1"/>
  <c r="BD94" i="1"/>
  <c r="W33" i="1" s="1"/>
  <c r="AN97" i="1" l="1"/>
  <c r="J96" i="4"/>
  <c r="J39" i="4"/>
  <c r="J39" i="2"/>
  <c r="W31" i="1"/>
  <c r="J30" i="3"/>
  <c r="AG96" i="1"/>
  <c r="AG94" i="1"/>
  <c r="AK26" i="1" s="1"/>
  <c r="AY94" i="1"/>
  <c r="AZ94" i="1"/>
  <c r="AV94" i="1" s="1"/>
  <c r="AK29" i="1" s="1"/>
  <c r="W30" i="1"/>
  <c r="AK35" i="1" l="1"/>
  <c r="J39" i="3"/>
  <c r="AN96" i="1"/>
  <c r="W29" i="1"/>
  <c r="AT94" i="1"/>
  <c r="AN94" i="1" l="1"/>
</calcChain>
</file>

<file path=xl/sharedStrings.xml><?xml version="1.0" encoding="utf-8"?>
<sst xmlns="http://schemas.openxmlformats.org/spreadsheetml/2006/main" count="4559" uniqueCount="614">
  <si>
    <t>Export Komplet</t>
  </si>
  <si>
    <t/>
  </si>
  <si>
    <t>2.0</t>
  </si>
  <si>
    <t>ZAMOK</t>
  </si>
  <si>
    <t>False</t>
  </si>
  <si>
    <t>{fd8b3658-345f-457d-90ec-80af9536d77a}</t>
  </si>
  <si>
    <t>0,01</t>
  </si>
  <si>
    <t>21</t>
  </si>
  <si>
    <t>15</t>
  </si>
  <si>
    <t>REKAPITULACE STAVBY</t>
  </si>
  <si>
    <t>v ---  níže se nacházejí doplnkové a pomocné údaje k sestavám  --- v</t>
  </si>
  <si>
    <t>Návod na vyplnění</t>
  </si>
  <si>
    <t>0,001</t>
  </si>
  <si>
    <t>Kód:</t>
  </si>
  <si>
    <t>2023</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</si>
  <si>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</si>
  <si>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</si>
  <si>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11  Oprava trati v úseku Středokluky - Noutonice</t>
  </si>
  <si>
    <t>KSO:</t>
  </si>
  <si>
    <t>CC-CZ:</t>
  </si>
  <si>
    <t>Místo:</t>
  </si>
  <si>
    <t xml:space="preserve"> </t>
  </si>
  <si>
    <t>Datum:</t>
  </si>
  <si>
    <t>2. 1. 2023</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</si>
  <si>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</si>
  <si>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</si>
  <si>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</si>
  <si>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</si>
  <si>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</si>
  <si>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</si>
  <si>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</si>
  <si>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</si>
  <si>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</si>
  <si>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</si>
  <si>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</si>
  <si>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</si>
  <si>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</si>
  <si>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</si>
  <si>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</si>
  <si>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</si>
  <si>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</si>
  <si>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</si>
  <si>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</si>
  <si>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</si>
  <si>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</si>
  <si>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</si>
  <si>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</si>
  <si>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</si>
  <si>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</si>
  <si>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</si>
  <si>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</si>
  <si>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</si>
  <si>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</si>
  <si>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</si>
  <si>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</si>
  <si>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</si>
  <si>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</si>
  <si>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</si>
  <si>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</si>
  <si>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</si>
  <si>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</si>
  <si>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</si>
  <si>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</si>
  <si>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</si>
  <si>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</si>
  <si>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</si>
  <si>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</si>
  <si>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</si>
  <si>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</si>
  <si>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</si>
  <si>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</si>
  <si>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</si>
  <si>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</si>
  <si>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</si>
  <si>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</si>
  <si>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</si>
  <si>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</si>
  <si>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</si>
  <si>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01</t>
  </si>
  <si>
    <t>Oprava železničního svršku</t>
  </si>
  <si>
    <t>STA</t>
  </si>
  <si>
    <t>1</t>
  </si>
  <si>
    <t>{dda9e51c-7251-4f35-bd3d-486e763599f1}</t>
  </si>
  <si>
    <t>2</t>
  </si>
  <si>
    <t>02</t>
  </si>
  <si>
    <t>Oprava přejezdu P2250</t>
  </si>
  <si>
    <t>{9dad6e71-92e2-4087-8101-625bb481de86}</t>
  </si>
  <si>
    <t>03</t>
  </si>
  <si>
    <t>VRN</t>
  </si>
  <si>
    <t>{a9949ade-96a0-4f3e-bcf4-bc10332acffe}</t>
  </si>
  <si>
    <t>KRYCÍ LIST SOUPISU PRACÍ</t>
  </si>
  <si>
    <t>Objekt:</t>
  </si>
  <si>
    <t>01 - Oprava železničního svršku</t>
  </si>
  <si>
    <t>REKAPITULACE ČLENĚNÍ SOUPISU PRACÍ</t>
  </si>
  <si>
    <t>Kód dílu - Popis</t>
  </si>
  <si>
    <t>Cena celkem [CZK]</t>
  </si>
  <si>
    <t>Náklady ze soupisu prací</t>
  </si>
  <si>
    <t>-1</t>
  </si>
  <si>
    <t>HSV - Práce a dodávky HSV</t>
  </si>
  <si>
    <t xml:space="preserve">    5 - Komunikace pozemní</t>
  </si>
  <si>
    <t xml:space="preserve">    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</si>
  <si>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</si>
  <si>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</si>
  <si>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</si>
  <si>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</si>
  <si>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</si>
  <si>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</si>
  <si>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</si>
  <si>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</si>
  <si>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</si>
  <si>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</si>
  <si>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</si>
  <si>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</si>
  <si>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</si>
  <si>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</si>
  <si>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</si>
  <si>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</si>
  <si>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</si>
  <si>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</si>
  <si>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</si>
  <si>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5905010010</t>
  </si>
  <si>
    <t>Odstranění nánosu nad horní plochou pražce. Poznámka: 1. V cenách jsou započteny náklady na ruční odstranění plevelů a nánosu nad horní plochou pražce, úprava rozrušeného KL, ometení pražců a upevňovadel, rozprostření výzisku na terén nebo naložení na dopravní prostředek.</t>
  </si>
  <si>
    <t>m2</t>
  </si>
  <si>
    <t>Sborník UOŽI 01 2023</t>
  </si>
  <si>
    <t>4</t>
  </si>
  <si>
    <t>-1934833979</t>
  </si>
  <si>
    <t>VV</t>
  </si>
  <si>
    <t>200*0,5"z upevňovadel 2. kol. Nooutonice</t>
  </si>
  <si>
    <t>Součet</t>
  </si>
  <si>
    <t>5905020020</t>
  </si>
  <si>
    <t>Oprava stezky strojně s odstraněním drnu a nánosu přes 10 cm do 20 cm. Poznámka: 1. V cenách jsou započteny náklady na odtěžení nánosu stezky a rozprostření výzisku na terén nebo naložení na dopravní prostředek a úprava povrchu stezky.</t>
  </si>
  <si>
    <t>355188646</t>
  </si>
  <si>
    <t>(31536-27996)*2</t>
  </si>
  <si>
    <t>3</t>
  </si>
  <si>
    <t>5905085045</t>
  </si>
  <si>
    <t>Souvislé čištění KL strojně koleje pražce betonové.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</si>
  <si>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km</t>
  </si>
  <si>
    <t>2851812</t>
  </si>
  <si>
    <t>29,593-29,055</t>
  </si>
  <si>
    <t>31,536-29,620</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</si>
  <si>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</si>
  <si>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</si>
  <si>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m3</t>
  </si>
  <si>
    <t>2099517893</t>
  </si>
  <si>
    <t>2454*1,3</t>
  </si>
  <si>
    <t>(29035-27996)/1000*120</t>
  </si>
  <si>
    <t>60"1. a 2. kol. Noutonice</t>
  </si>
  <si>
    <t>7*25"výh. + přípoje Noutonice</t>
  </si>
  <si>
    <t>3*25"výh. + přípoje Středokluky</t>
  </si>
  <si>
    <t>M</t>
  </si>
  <si>
    <t>5955101000</t>
  </si>
  <si>
    <t>Kamenivo drcené štěrk frakce 31,5/63 třídy BI</t>
  </si>
  <si>
    <t>t</t>
  </si>
  <si>
    <t>8</t>
  </si>
  <si>
    <t>-1393570962</t>
  </si>
  <si>
    <t>3624,88*1,8</t>
  </si>
  <si>
    <t>6</t>
  </si>
  <si>
    <t>5906015120</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</si>
  <si>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</si>
  <si>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kus</t>
  </si>
  <si>
    <t>-1143200740</t>
  </si>
  <si>
    <t>35+12+25</t>
  </si>
  <si>
    <t>7</t>
  </si>
  <si>
    <t>5956213005</t>
  </si>
  <si>
    <t>Pražec betonový příčný nevystrojený  užitý SB6</t>
  </si>
  <si>
    <t>774529112</t>
  </si>
  <si>
    <t>Neoceňovat dodá ST Phaz</t>
  </si>
  <si>
    <t>72</t>
  </si>
  <si>
    <t>5906050020</t>
  </si>
  <si>
    <t>Příplatek za obtížnost ruční výměny pražce betonový za dřevěný. Poznámka: 1. V cenách jsou započteny náklady na manipulaci s pražci.</t>
  </si>
  <si>
    <t>329470335</t>
  </si>
  <si>
    <t>9</t>
  </si>
  <si>
    <t>5958158020</t>
  </si>
  <si>
    <t>Podložka pryžová pod patu kolejnice R65 183/151/6</t>
  </si>
  <si>
    <t>931249492</t>
  </si>
  <si>
    <t>((29700-29055)/20)*30*2+1</t>
  </si>
  <si>
    <t>10</t>
  </si>
  <si>
    <t>5958128010</t>
  </si>
  <si>
    <t>Komplety ŽS 4 (šroub RS 1, matice M 24, podložka Fe6, svěrka ŽS4)</t>
  </si>
  <si>
    <t>747772341</t>
  </si>
  <si>
    <t>((29700-29055)/20)*30*4+2</t>
  </si>
  <si>
    <t>11</t>
  </si>
  <si>
    <t>5957201000</t>
  </si>
  <si>
    <t>Kolejnice užité tv. UIC60</t>
  </si>
  <si>
    <t>m</t>
  </si>
  <si>
    <t>1240665619</t>
  </si>
  <si>
    <t>2454*2</t>
  </si>
  <si>
    <t>12</t>
  </si>
  <si>
    <t>5907010035</t>
  </si>
  <si>
    <t>Výměna LISŮ tvar S49, T, 49E1.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</si>
  <si>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482356714</t>
  </si>
  <si>
    <t>6*4"6ks x 4m</t>
  </si>
  <si>
    <t>13</t>
  </si>
  <si>
    <t>5907025011</t>
  </si>
  <si>
    <t>Výměna kolejnicových pásů stávající upevnění, tvar R65.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</si>
  <si>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-750289990</t>
  </si>
  <si>
    <t>14</t>
  </si>
  <si>
    <t>5957113025</t>
  </si>
  <si>
    <t>Kolejnice přechodové tv. 60E2/49E1 levá</t>
  </si>
  <si>
    <t>1086445089</t>
  </si>
  <si>
    <t>5957113030</t>
  </si>
  <si>
    <t>Kolejnice přechodové tv. 60E2/49E1 pravá</t>
  </si>
  <si>
    <t>-1713206449</t>
  </si>
  <si>
    <t>16</t>
  </si>
  <si>
    <t>5907040031</t>
  </si>
  <si>
    <t>Posun kolejnic před svařováním tvar kolejnic S49, T, 49E1. Poznámka: 1. V cenách jsou započteny náklady na přizdvižení a posun kolejnice. Položka se použije v případě krácení deformovaných konců kolejnic před svařováním. 2. V cenách nejsou obsaženy náklady na demontáž a montáž upevňovadel. Položku nelze použít pro posun z důvodu úpravy dilatačních spár před svařováním.</t>
  </si>
  <si>
    <t>185123567</t>
  </si>
  <si>
    <t>(32250-31650)*2"1.st. kol. Noutonice</t>
  </si>
  <si>
    <t>(32205-31650)*2"2.st. kol. Noutonice</t>
  </si>
  <si>
    <t>2*40"mezi vč. 2 a 4</t>
  </si>
  <si>
    <t>17</t>
  </si>
  <si>
    <t>5907050010</t>
  </si>
  <si>
    <t>Dělení kolejnic řezáním nebo rozbroušením, soustavy UIC60 nebo R65. Poznámka: 1. V cenách jsou započteny náklady na manipulaci, podložení, označení a provedení řezu kolejnice.</t>
  </si>
  <si>
    <t>1467313259</t>
  </si>
  <si>
    <t>60</t>
  </si>
  <si>
    <t>18</t>
  </si>
  <si>
    <t>5907050020</t>
  </si>
  <si>
    <t>Dělení kolejnic řezáním nebo rozbroušením, soustavy S49 nebo T. Poznámka: 1. V cenách jsou započteny náklady na manipulaci, podložení, označení a provedení řezu kolejnice.</t>
  </si>
  <si>
    <t>-1549318377</t>
  </si>
  <si>
    <t>100"1.st. kol. Noutonice</t>
  </si>
  <si>
    <t>100"2.st. kol. Noutonice</t>
  </si>
  <si>
    <t>19</t>
  </si>
  <si>
    <t>5908050010</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</si>
  <si>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</si>
  <si>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úl.pl.</t>
  </si>
  <si>
    <t>-268142710</t>
  </si>
  <si>
    <t>20</t>
  </si>
  <si>
    <t>5908053150</t>
  </si>
  <si>
    <t>Výměna drobného kolejiva šroub svěrkový tv. T. Poznámka: 1. V cenách jsou započteny náklady na demontáž upevňovadel, výměnu součásti, montáž upevňovadel a ošetření součástí mazivem. 2. V cenách nejsou obsaženy náklady na dodávku materiálu.</t>
  </si>
  <si>
    <t>636597862</t>
  </si>
  <si>
    <t>(32250-31650)/25*38*4*0,5+0,8"1.st. kol. Noutonice</t>
  </si>
  <si>
    <t>(32205-31650)/25*38*4*0,5"2.st. kol. Noutonice</t>
  </si>
  <si>
    <t>5958134041</t>
  </si>
  <si>
    <t>Součásti upevňovací šroub svěrkový T5</t>
  </si>
  <si>
    <t>-840736016</t>
  </si>
  <si>
    <t>22</t>
  </si>
  <si>
    <t>5958134115</t>
  </si>
  <si>
    <t>Součásti upevňovací matice M24</t>
  </si>
  <si>
    <t>71041172</t>
  </si>
  <si>
    <t>3512</t>
  </si>
  <si>
    <t>23</t>
  </si>
  <si>
    <t>5958134040</t>
  </si>
  <si>
    <t>Součásti upevňovací kroužek pružný dvojitý Fe 6</t>
  </si>
  <si>
    <t>21487494</t>
  </si>
  <si>
    <t>7024</t>
  </si>
  <si>
    <t>24</t>
  </si>
  <si>
    <t>5958134140</t>
  </si>
  <si>
    <t>Součásti upevňovací vložka M</t>
  </si>
  <si>
    <t>-2026593386</t>
  </si>
  <si>
    <t>(32250-31650)/25*38*4+1,6"1.st. kol. Noutonice</t>
  </si>
  <si>
    <t>(32205-31650)/25*38*4"2.st. kol. Noutonice</t>
  </si>
  <si>
    <t>25</t>
  </si>
  <si>
    <t>5958158005</t>
  </si>
  <si>
    <t>Podložka pryžová pod patu kolejnice S49  183/126/6</t>
  </si>
  <si>
    <t>144526148</t>
  </si>
  <si>
    <t>(32250-31650)/25*38*2+0,8"1.st. kol. Noutonice</t>
  </si>
  <si>
    <t>(32205-31650)/25*38*2"2.st. kol. Noutonice</t>
  </si>
  <si>
    <t>80/25*38+0,4</t>
  </si>
  <si>
    <t>26</t>
  </si>
  <si>
    <t>5957201010</t>
  </si>
  <si>
    <t>Kolejnice užité tv. S49</t>
  </si>
  <si>
    <t>-875238465</t>
  </si>
  <si>
    <t>300</t>
  </si>
  <si>
    <t>27</t>
  </si>
  <si>
    <t>5908053270</t>
  </si>
  <si>
    <t>Výměna drobného kolejiva vložka "M". Poznámka: 1. V cenách jsou započteny náklady na demontáž upevňovadel, výměnu součásti, montáž upevňovadel a ošetření součástí mazivem. 2. V cenách nejsou obsaženy náklady na dodávku materiálu.</t>
  </si>
  <si>
    <t>-1380840486</t>
  </si>
  <si>
    <t>(32250-31650)/25*38*4+1,4+0,2"1.st. kol. Noutonice</t>
  </si>
  <si>
    <t>28</t>
  </si>
  <si>
    <t>5909032020</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</si>
  <si>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</si>
  <si>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1730979736</t>
  </si>
  <si>
    <t>(31,536-29,620)*3</t>
  </si>
  <si>
    <t>(29,035-27,996)*2</t>
  </si>
  <si>
    <t>(29,593-29,055)*3</t>
  </si>
  <si>
    <t>(32,250-31,650)"1.st. kol. Noutonice</t>
  </si>
  <si>
    <t>(32,205-31,650)"2.st. kol. Noutonice</t>
  </si>
  <si>
    <t>29</t>
  </si>
  <si>
    <t>5909042010</t>
  </si>
  <si>
    <t>Přesná úprava GPK výhybky směrové a výškové uspořádání pražce dřevěné nebo ocelové.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</si>
  <si>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398571735</t>
  </si>
  <si>
    <t>50*2" v trati 2*</t>
  </si>
  <si>
    <t>50+50+50+50+60+60+50+50+280"vč. 1,2,3,4,6,7,8 Noutonice +přípoje</t>
  </si>
  <si>
    <t>50+50+50+120"Středokluky výh. + přípoje</t>
  </si>
  <si>
    <t>30</t>
  </si>
  <si>
    <t>5910020010</t>
  </si>
  <si>
    <t>Svařování kolejnic termitem plný předehřev standardní spára svar sériový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</si>
  <si>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svar</t>
  </si>
  <si>
    <t>1527914138</t>
  </si>
  <si>
    <t>44</t>
  </si>
  <si>
    <t>31</t>
  </si>
  <si>
    <t>5910020030</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</si>
  <si>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</si>
  <si>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Sborník UOŽI 01 2022</t>
  </si>
  <si>
    <t>646930154</t>
  </si>
  <si>
    <t>((32230-31650)*2)/25+1,6"1. st. kolej Noutonice</t>
  </si>
  <si>
    <t>(32200-31650)/25*2"2.st. kol. Noutonice</t>
  </si>
  <si>
    <t>10"mezi vč 2. - 4</t>
  </si>
  <si>
    <t>6*2"při výměně LIS</t>
  </si>
  <si>
    <t>3"jazyk a opornice v.č.8</t>
  </si>
  <si>
    <t>32</t>
  </si>
  <si>
    <t>5910040215</t>
  </si>
  <si>
    <t>Umožnění volné dilatace kolejnice bez demontáže nebo montáže upevňovadel s osazením a odstraněním kluzných podložek. Poznámka: 1. V cenách jsou započteny náklady na uvolnění, demontáž a rovnoměrné prodloužení nebo zkrácení kolejnice, vyznačení značek a vedení dokumentace. 2. V cenách nejsou obsaženy náklady na demontáž kolejnicových spojek.</t>
  </si>
  <si>
    <t>171996592</t>
  </si>
  <si>
    <t>((32230-31650)*2)"1. st. kol. Noutonice</t>
  </si>
  <si>
    <t>(32200-31650)*2"2.st. kol. Noutonice</t>
  </si>
  <si>
    <t>33</t>
  </si>
  <si>
    <t>5911005210</t>
  </si>
  <si>
    <t>Válečková stolička jazyka nadzvedávací montáž s upevněním na patu kolejnice. Poznámka: 1. V cenách jsou započteny náklady na provedení, nastavení funkčnosti stabilizátoru a ošetření součástí mazivem. 2. V cenách nejsou obsaženy náklady na dodávku materiálu.</t>
  </si>
  <si>
    <t>1849104514</t>
  </si>
  <si>
    <t>12"vč. 6,7,8 Noutonice</t>
  </si>
  <si>
    <t>34</t>
  </si>
  <si>
    <t>5961178010</t>
  </si>
  <si>
    <t>Zařízení pro snížení přestavného odporu výhybky Válečkové stoličky 1 - základní</t>
  </si>
  <si>
    <t>818263463</t>
  </si>
  <si>
    <t>3"ks = sada do výhybky</t>
  </si>
  <si>
    <t>35</t>
  </si>
  <si>
    <t>5911013020</t>
  </si>
  <si>
    <t>Výměna jazyka a opornice výhybky jednoduché s jedním hákovým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 2. V cenách nejsou započteny náklady na dodávku dílů, dělení kolejnic, zřízení svaru, demontáž a montáž opěrek a styků.</t>
  </si>
  <si>
    <t>-240805866</t>
  </si>
  <si>
    <t>12,5</t>
  </si>
  <si>
    <t>36</t>
  </si>
  <si>
    <t>5961118235</t>
  </si>
  <si>
    <t>Jazyk prodloužený J49 1:11-300 přímý pravý 13058 mm+700mm</t>
  </si>
  <si>
    <t>274218507</t>
  </si>
  <si>
    <t>37</t>
  </si>
  <si>
    <t>5961119250</t>
  </si>
  <si>
    <t>Opornice prodloužená J49 1:11-300 ohnutá pravá 13856 mm+14000mm</t>
  </si>
  <si>
    <t>290320035</t>
  </si>
  <si>
    <t>38</t>
  </si>
  <si>
    <t>5912015050</t>
  </si>
  <si>
    <t>Výměna návěstidla včetně sloupku a patky sklonovníku. Poznámka: 1. V cenách jsou započteny náklady na demontáž, výměnu a montáž patky, sloupku a návěstidla, zához a rozprostření zeminy na terén. 2. V cenách nejsou obsaženy náklady na dodávku materiálu.</t>
  </si>
  <si>
    <t>1678724354</t>
  </si>
  <si>
    <t>39</t>
  </si>
  <si>
    <t>5912015100</t>
  </si>
  <si>
    <t>Výměna návěstidla včetně sloupku a patky tabule před zastávkou. Poznámka: 1. V cenách jsou započteny náklady na demontáž, výměnu a montáž patky, sloupku a návěstidla, zához a rozprostření zeminy na terén. 2. V cenách nejsou obsaženy náklady na dodávku materiálu.</t>
  </si>
  <si>
    <t>1643971906</t>
  </si>
  <si>
    <t>40</t>
  </si>
  <si>
    <t>5962114000</t>
  </si>
  <si>
    <t>Výstroj sloupku objímka 50 až 100 mm kompletní</t>
  </si>
  <si>
    <t>-1531411562</t>
  </si>
  <si>
    <t>41</t>
  </si>
  <si>
    <t>5962113000</t>
  </si>
  <si>
    <t>Sloupek ocelový pozinkovaný 70 mm</t>
  </si>
  <si>
    <t>981592153</t>
  </si>
  <si>
    <t>16*3</t>
  </si>
  <si>
    <t>42</t>
  </si>
  <si>
    <t>5962101050</t>
  </si>
  <si>
    <t>Návěstidlo tabule před zastávkou</t>
  </si>
  <si>
    <t>179748855</t>
  </si>
  <si>
    <t>43</t>
  </si>
  <si>
    <t>5912015110</t>
  </si>
  <si>
    <t>Výměna návěstidla včetně sloupku a patky konce nástupiště. Poznámka: 1. V cenách jsou započteny náklady na demontáž, výměnu a montáž patky, sloupku a návěstidla, zához a rozprostření zeminy na terén. 2. V cenách nejsou obsaženy náklady na dodávku materiálu.</t>
  </si>
  <si>
    <t>-1537832897</t>
  </si>
  <si>
    <t>5912020040</t>
  </si>
  <si>
    <t>Demontáž návěstidla rychlostníku. Poznámka: 1. V cenách jsou započteny náklady na demontáž návěstidla a naložení na dopravní prostředek.</t>
  </si>
  <si>
    <t>-176406946</t>
  </si>
  <si>
    <t>45</t>
  </si>
  <si>
    <t>5912050020</t>
  </si>
  <si>
    <t>Staničení výměna hektometrovníku. Poznámka: 1. V cenách jsou započteny náklady na zemní práce a výměnu, demontáž nebo montáž staničení. 2. V cenách nejsou obsaženy náklady na dodávku materiálu.</t>
  </si>
  <si>
    <t>206498338</t>
  </si>
  <si>
    <t>46</t>
  </si>
  <si>
    <t>5913060020</t>
  </si>
  <si>
    <t>Demontáž dílů betonové přejezdové konstrukce vnitřního panelu. Poznámka: 1. V cenách jsou započteny náklady na demontáž konstrukce a naložení na dopravní prostředek.</t>
  </si>
  <si>
    <t>1237431089</t>
  </si>
  <si>
    <t>6"2. kol. Noutonice</t>
  </si>
  <si>
    <t>1+1"P2251+P2252</t>
  </si>
  <si>
    <t>47</t>
  </si>
  <si>
    <t>5913060030</t>
  </si>
  <si>
    <t>Demontáž dílů betonové přejezdové konstrukce náběhového klínu. Poznámka: 1. V cenách jsou započteny náklady na demontáž konstrukce a naložení na dopravní prostředek.</t>
  </si>
  <si>
    <t>-96140208</t>
  </si>
  <si>
    <t>12"1.+2. kol. Noutonice</t>
  </si>
  <si>
    <t>2+2"P2251+P2252</t>
  </si>
  <si>
    <t>48</t>
  </si>
  <si>
    <t>5913065020</t>
  </si>
  <si>
    <t>Montáž dílů betonové přejezdové konstrukce v koleji vnitřního panelu. Poznámka: 1. V cenách jsou započteny náklady na montáž dílů. 2. V cenách nejsou obsaženy náklady na dodávku materiálu.</t>
  </si>
  <si>
    <t>1772682457</t>
  </si>
  <si>
    <t>6"1.+2. kol. Noutonice</t>
  </si>
  <si>
    <t>49</t>
  </si>
  <si>
    <t>5913065030</t>
  </si>
  <si>
    <t>Montáž dílů betonové přejezdové konstrukce v koleji náběhového klínu. Poznámka: 1. V cenách jsou započteny náklady na montáž dílů. 2. V cenách nejsou obsaženy náklady na dodávku materiálu.</t>
  </si>
  <si>
    <t>1755396970</t>
  </si>
  <si>
    <t>50</t>
  </si>
  <si>
    <t>5955101025</t>
  </si>
  <si>
    <t>Kamenivo drcené drť frakce 4/8</t>
  </si>
  <si>
    <t>-406783984</t>
  </si>
  <si>
    <t>25"P2251, P2252, 1. a 2. kol. Noutonice</t>
  </si>
  <si>
    <t>51</t>
  </si>
  <si>
    <t>5913410020</t>
  </si>
  <si>
    <t>Nátěr traťových značek hektometrovníku. Poznámka: 1. V cenách jsou započteny náklady na odstranění drnu a plevelů u značky, očištění od starého nátěru a nečistot, provedení nového nátěru barvou schváleného typu a odstínu včetně případného popisu. 2. V cenách nejsou obsaženy náklady na dodávku materiálu.</t>
  </si>
  <si>
    <t>689137484</t>
  </si>
  <si>
    <t>52</t>
  </si>
  <si>
    <t>5962101120</t>
  </si>
  <si>
    <t>Návěstidlo hektometrovník železobetonový se znaky</t>
  </si>
  <si>
    <t>-1784832935</t>
  </si>
  <si>
    <t>53</t>
  </si>
  <si>
    <t>5962101010</t>
  </si>
  <si>
    <t>Návěstidlo rychlostník - obdélník</t>
  </si>
  <si>
    <t>-1220899012</t>
  </si>
  <si>
    <t>54</t>
  </si>
  <si>
    <t>5962101045</t>
  </si>
  <si>
    <t>Návěstidlo konec nástupiště</t>
  </si>
  <si>
    <t>72225536</t>
  </si>
  <si>
    <t>55</t>
  </si>
  <si>
    <t>5962101110</t>
  </si>
  <si>
    <t>Návěstidlo sklonovník reflexní</t>
  </si>
  <si>
    <t>1213267030</t>
  </si>
  <si>
    <t>56</t>
  </si>
  <si>
    <t>5914020020</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</si>
  <si>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</si>
  <si>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466244102</t>
  </si>
  <si>
    <t>57</t>
  </si>
  <si>
    <t>5914110010</t>
  </si>
  <si>
    <t>Oprava nástupiště sypaného z kameniva úprava povrchu místní, jednotlivá. Poznámka: 1. V cenách jsou započteny náklady na manipulaci a naložení výzisku kameniva na dopravní prostředek. 2. V cenách nejsou obsaženy náklady na dodávku materiálu.</t>
  </si>
  <si>
    <t>-1350758586</t>
  </si>
  <si>
    <t>50*1"Tuchoměřic</t>
  </si>
  <si>
    <t>58</t>
  </si>
  <si>
    <t>5914115330</t>
  </si>
  <si>
    <t>Demontáž nástupištních desek Sudop K (KD,KS) 150. Poznámka: 1. V cenách jsou započteny náklady na snesení, uložení nebo naložení na dopravní prostředek a uložení na úložišti.</t>
  </si>
  <si>
    <t>834283296</t>
  </si>
  <si>
    <t>50"Tuchoměřic</t>
  </si>
  <si>
    <t>59</t>
  </si>
  <si>
    <t>5914125030</t>
  </si>
  <si>
    <t>Montáž nástupištních desek Sudop K (KD,KS) 150. Poznámka: 1. V cenách jsou započteny náklady na manipulaci a montáž desek podle vzorového listu. 2. V cenách nejsou obsaženy náklady na dodávku materiálu.</t>
  </si>
  <si>
    <t>-1928676842</t>
  </si>
  <si>
    <t>50"Tuchoměřice</t>
  </si>
  <si>
    <t>5964161005</t>
  </si>
  <si>
    <t>Beton lehce zhutnitelný C 16/20;X0 F5 2 200 2 662</t>
  </si>
  <si>
    <t>1003381303</t>
  </si>
  <si>
    <t>50*0,3*0,1"podmazání nástupištních desek zast. Tuchoměřice</t>
  </si>
  <si>
    <t>14*0,25"patky sloupků návěstidel</t>
  </si>
  <si>
    <t>61</t>
  </si>
  <si>
    <t>5915010020</t>
  </si>
  <si>
    <t>Těžení zeminy nebo horniny železničního spodku třídy těžitelnosti I skupiny 2. Poznámka: 1. V cenách jsou započteny náklady na těžení a uložení výzisku na terén nebo naložení na dopravní prostředek a uložení na úložišti.</t>
  </si>
  <si>
    <t>-638641568</t>
  </si>
  <si>
    <t>150*3"podlešínské zhlaví</t>
  </si>
  <si>
    <t>50*3"středoklucké zhlaví</t>
  </si>
  <si>
    <t>62</t>
  </si>
  <si>
    <t>5915015010</t>
  </si>
  <si>
    <t>Svahování zemního tělesa železničního spodku v náspu. Poznámka: 1. V cenách jsou započteny náklady na svahování železničního tělesa a uložení výzisku na terén nebo naložení na dopravní prostředek.</t>
  </si>
  <si>
    <t>925412672</t>
  </si>
  <si>
    <t>1800</t>
  </si>
  <si>
    <t>450"podlešínské zhlaví Noutonice</t>
  </si>
  <si>
    <t>150"středoklucké zhlaví</t>
  </si>
  <si>
    <t>63</t>
  </si>
  <si>
    <t>5915015020</t>
  </si>
  <si>
    <t>Svahování zemního tělesa železničního spodku v zářezu. Poznámka: 1. V cenách jsou započteny náklady na svahování železničního tělesa a uložení výzisku na terén nebo naložení na dopravní prostředek.</t>
  </si>
  <si>
    <t>621628646</t>
  </si>
  <si>
    <t>5500</t>
  </si>
  <si>
    <t>64</t>
  </si>
  <si>
    <t>5915030020.R</t>
  </si>
  <si>
    <t>Bourání drobných staveb železničního spodku montážních jam. Poznámka: 1. V cenách jsou započteny náklady na vybourání zdiva, uložení na terén, naložení na dopravní prostředek a uložení na skládce. 2. V cenách nejsou obsaženy náklady na dopravu a skládkovné.</t>
  </si>
  <si>
    <t>-889723010</t>
  </si>
  <si>
    <t>12"staré WC</t>
  </si>
  <si>
    <t>15"domek váhy</t>
  </si>
  <si>
    <t>OST</t>
  </si>
  <si>
    <t>Ostatní</t>
  </si>
  <si>
    <t>65</t>
  </si>
  <si>
    <t>021211001</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</si>
  <si>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</si>
  <si>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1681064922</t>
  </si>
  <si>
    <t>66</t>
  </si>
  <si>
    <t>7592005070</t>
  </si>
  <si>
    <t>Montáž počítacího bodu počítače náprav PZN 1 - uložení a připevnění na určené místo, seřízení polohy, přezkoušení</t>
  </si>
  <si>
    <t>512</t>
  </si>
  <si>
    <t>1377751793</t>
  </si>
  <si>
    <t>67</t>
  </si>
  <si>
    <t>7592007070</t>
  </si>
  <si>
    <t>Demontáž počítacího bodu počítače náprav PZN 1</t>
  </si>
  <si>
    <t>2119994806</t>
  </si>
  <si>
    <t>68</t>
  </si>
  <si>
    <t>9902200100</t>
  </si>
  <si>
    <t>Doprava obousměrná (např. dodávek z vlastních zásob zhotovitele nebo objednatele nebo výzisku) mechanizací o nosnosti přes 3,5 t objemnějšího kusového materiálu (prefabrikátů, stožárů, výhybek, rozvaděčů, vybouraných hmot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</si>
  <si>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39898294</t>
  </si>
  <si>
    <t>2200"výzisk zeminy</t>
  </si>
  <si>
    <t xml:space="preserve">6"beton svoz </t>
  </si>
  <si>
    <t>4908*0,0625"svoz kolejnic</t>
  </si>
  <si>
    <t>8"převoz dr. kolejiva</t>
  </si>
  <si>
    <t>69</t>
  </si>
  <si>
    <t>9902200400</t>
  </si>
  <si>
    <t>Doprava obousměrná mechanizací o nosnosti přes 3,5 t objemnějšího kusového materiálu (prefabrikátů, stožárů, výhybek, rozvaděčů, vybouraných hmot atd.) do 40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</si>
  <si>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1175456810</t>
  </si>
  <si>
    <t>64"suť</t>
  </si>
  <si>
    <t>11,170"beton na nástupiště a sloupky návěstidel</t>
  </si>
  <si>
    <t>25"drť 4/8</t>
  </si>
  <si>
    <t>70</t>
  </si>
  <si>
    <t>9902300600</t>
  </si>
  <si>
    <t>Doprava jednosměrná (např. nakupovaného materiálu) mechanizací o nosnosti přes 3,5 t sypanin (kameniva, písku, suti, dlažebních kostek, atd.) do 80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</si>
  <si>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-2093046634</t>
  </si>
  <si>
    <t>6083,064"nový štěrk</t>
  </si>
  <si>
    <t>0,447+5,237+1,409+0,344+0,618+5,495"pryže R65, komplety ŽS4, šrouby T5, vložky M, pryže S49, hektometrovníky</t>
  </si>
  <si>
    <t>71</t>
  </si>
  <si>
    <t>9903200100</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</si>
  <si>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</si>
  <si>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613474775</t>
  </si>
  <si>
    <t>9909000100</t>
  </si>
  <si>
    <t>Poplatek za uložení suti nebo hmot na oficiální skládku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</si>
  <si>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747033815</t>
  </si>
  <si>
    <t>02 - Oprava přejezdu P2250</t>
  </si>
  <si>
    <t>OST - Ostatní</t>
  </si>
  <si>
    <t>5905050055</t>
  </si>
  <si>
    <t>Souvislá výměna KL se snesením KR koleje pražce betonové.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</si>
  <si>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-470384189</t>
  </si>
  <si>
    <t>0,02</t>
  </si>
  <si>
    <t>188877772</t>
  </si>
  <si>
    <t>20*3,5*0,5</t>
  </si>
  <si>
    <t>1435926485</t>
  </si>
  <si>
    <t>20*3,5*0,5*1,8</t>
  </si>
  <si>
    <t>5906130325</t>
  </si>
  <si>
    <t>Montáž kolejového roštu v ose koleje pražce betonové vystrojené, tvar UIC60, 60E2. Poznámka: 1. V cenách jsou započteny náklady na manipulaci a montáž KR, u pražců dřevěných nevystrojených i na vrtání pražců. 2. V cenách nejsou obsaženy náklady na dodávku materiálu.</t>
  </si>
  <si>
    <t>-155649886</t>
  </si>
  <si>
    <t>5956213065</t>
  </si>
  <si>
    <t>Pražec betonový příčný vystrojený  užitý tv. SB 8 P</t>
  </si>
  <si>
    <t>-355096539</t>
  </si>
  <si>
    <t>34"R65</t>
  </si>
  <si>
    <t>5958125010</t>
  </si>
  <si>
    <t>Komplety s antikorozní úpravou ŽS 4 (svěrka ŽS4, šroub RS 1, matice M24, podložka Fe6)</t>
  </si>
  <si>
    <t>1092550069</t>
  </si>
  <si>
    <t>34*4</t>
  </si>
  <si>
    <t>49781230</t>
  </si>
  <si>
    <t>34*2</t>
  </si>
  <si>
    <t>5906140025</t>
  </si>
  <si>
    <t>Demontáž kolejového roštu koleje v ose koleje pražce dřevěné, tvar R65. Poznámka: 1. V cenách jsou započteny náklady na případné odstranění kameniva, rozebrání roštu do součástí, manipulaci, naložení výzisku na dopravní prostředek a uložení na úložišti. 2. V cenách nejsou obsaženy náklady na dopravu a vytřídění.</t>
  </si>
  <si>
    <t>1577451245</t>
  </si>
  <si>
    <t>5906140145</t>
  </si>
  <si>
    <t>Demontáž kolejového roštu koleje v ose koleje pražce betonové, tvar R65. Poznámka: 1. V cenách jsou započteny náklady na případné odstranění kameniva, rozebrání roštu do součástí, manipulaci, naložení výzisku na dopravní prostředek a uložení na úložišti. 2. V cenách nejsou obsaženy náklady na dopravu a vytřídění.</t>
  </si>
  <si>
    <t>1259440475</t>
  </si>
  <si>
    <t>-454064026</t>
  </si>
  <si>
    <t>0,05*2</t>
  </si>
  <si>
    <t>5910020110</t>
  </si>
  <si>
    <t>Svařování kolejnic termitem plný předehřev standardní spára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</si>
  <si>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925659637</t>
  </si>
  <si>
    <t>5963104035</t>
  </si>
  <si>
    <t>Přejezd železobetonový kompletní sestava</t>
  </si>
  <si>
    <t>97245882</t>
  </si>
  <si>
    <t>9*1,2</t>
  </si>
  <si>
    <t>5913075030</t>
  </si>
  <si>
    <t>Montáž betonové přejezdové konstrukce část vnější a vnitřní včetně závěrných zídek. Poznámka: 1. V cenách jsou započteny náklady na montáž konstrukce. 2. V cenách nejsou obsaženy náklady na dodávku materiálu.</t>
  </si>
  <si>
    <t>-1984346971</t>
  </si>
  <si>
    <t>5913215020</t>
  </si>
  <si>
    <t>Demontáž kolejnicových dílů přejezdu ochranná kolejnice. Poznámka: 1. V cenách jsou započteny náklady na demontáž a naložení na dopravní prostředek.</t>
  </si>
  <si>
    <t>-541203354</t>
  </si>
  <si>
    <t>2*9,5</t>
  </si>
  <si>
    <t>5913235020</t>
  </si>
  <si>
    <t>Dělení AB komunikace řezáním hloubky do 20 cm. Poznámka: 1. V cenách jsou započteny náklady na provedení úkolu.</t>
  </si>
  <si>
    <t>638628675</t>
  </si>
  <si>
    <t>5913240020</t>
  </si>
  <si>
    <t>Odstranění AB komunikace odtěžením nebo frézováním hloubky do 20 cm. Poznámka: 1. V cenách jsou započteny náklady na odtěžení nebo frézování a naložení výzisku na dopravní prostředek.</t>
  </si>
  <si>
    <t>-299358761</t>
  </si>
  <si>
    <t>2*4*9</t>
  </si>
  <si>
    <t>5963146010</t>
  </si>
  <si>
    <t>Asfaltový beton ACL 16S 50/70 hrubozrnný-ložní vrstva</t>
  </si>
  <si>
    <t>-700952312</t>
  </si>
  <si>
    <t>54*0,15*2,3</t>
  </si>
  <si>
    <t>5963146000</t>
  </si>
  <si>
    <t>Asfaltový beton ACO 11S 50/70 střednězrnný-obrusná vrstva</t>
  </si>
  <si>
    <t>-1387849166</t>
  </si>
  <si>
    <t>54*0,05*2,3</t>
  </si>
  <si>
    <t>5913255040</t>
  </si>
  <si>
    <t>Zřízení konstrukce vozovky asfaltobetonové s podkladní, ložní a obrusnou vrstvou tloušťky do 20 cm. Poznámka: 1. V cenách jsou započteny náklady na zřízení vozovky s živičným na podkladu ze stmelených vrstev a na manipulaci. 2. V cenách nejsou obsaženy náklady na dodávku materiálu.</t>
  </si>
  <si>
    <t>315847112</t>
  </si>
  <si>
    <t>2*3*9</t>
  </si>
  <si>
    <t>5915005030</t>
  </si>
  <si>
    <t>Hloubení rýh nebo jam na železničním spodku III. třídy. Poznámka: 1. V cenách jsou započteny náklady na hloubení a uložení výzisku na terén nebo naložení na dopravní prostředek a uložení na úložišti.</t>
  </si>
  <si>
    <t>-1346724443</t>
  </si>
  <si>
    <t>1307514494</t>
  </si>
  <si>
    <t>1,5</t>
  </si>
  <si>
    <t>1053315987</t>
  </si>
  <si>
    <t>033111001</t>
  </si>
  <si>
    <t>Provozní vlivy Výluka silničního provozu se zajištěním objížďky</t>
  </si>
  <si>
    <t>soubor</t>
  </si>
  <si>
    <t>-718862318</t>
  </si>
  <si>
    <t>9902100400</t>
  </si>
  <si>
    <t>Doprava dodávek zhotovitele, dodávek objednatele nebo výzisku mechanizací přes 3,5 t sypanin do 40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</si>
  <si>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1302678642</t>
  </si>
  <si>
    <t>18,63+6,21"nová živice</t>
  </si>
  <si>
    <t>72*0,2*2,3" stará živice</t>
  </si>
  <si>
    <t>3,351"beton</t>
  </si>
  <si>
    <t>9902200900</t>
  </si>
  <si>
    <t>Doprava dodávek zhotovitele, dodávek objednatele nebo výzisku mechanizací přes 3,5 t objemnějšího kusového materiálu do 200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</si>
  <si>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-842542706</t>
  </si>
  <si>
    <t>9+2"přejezd + zídka</t>
  </si>
  <si>
    <t>9902300500</t>
  </si>
  <si>
    <t>Doprava jednosměrná (např. nakupovaného materiálu) mechanizací o nosnosti přes 3,5 t sypanin (kameniva, písku, suti, dlažebních kostek, atd.) do 60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</si>
  <si>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15191454</t>
  </si>
  <si>
    <t>63*2"starý a nový 3těrk</t>
  </si>
  <si>
    <t>Poplatek za uložení suti nebo hmot na oficiální skládku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</si>
  <si>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-860549270</t>
  </si>
  <si>
    <t>9909000200</t>
  </si>
  <si>
    <t>Poplatek za uložení nebezpečného odpadu na oficiální skládku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</si>
  <si>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1909644742</t>
  </si>
  <si>
    <t>24,84</t>
  </si>
  <si>
    <t>03 - VRN</t>
  </si>
  <si>
    <t>VRN - Vedlejší rozpočtové náklady</t>
  </si>
  <si>
    <t>Vedlejší rozpočtové náklady</t>
  </si>
  <si>
    <t>022111001</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</si>
  <si>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</si>
  <si>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-2067074991</t>
  </si>
  <si>
    <t>10,595</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</si>
  <si>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</si>
  <si>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</si>
  <si>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t>
  </si>
  <si>
    <t>-877921063</t>
  </si>
  <si>
    <t>022131201</t>
  </si>
  <si>
    <t>Zaměření ŽBP jednokolejná trať - V ceně jsou zahrnuty náklady na geodetické zaměření železničního bodového pole v souladu s předpisem M20/MP007. Provádí se na ŽBP, kde kontrola ŽBP není dostačující.</t>
  </si>
  <si>
    <t>1465021078</t>
  </si>
  <si>
    <t>31,536-27,996"zaměření polohy hektometrovníků</t>
  </si>
  <si>
    <t>023111011</t>
  </si>
  <si>
    <t>Projektové práce Technický projekt zajištění PPK bez optimalizace osy a nivelety koleje trať jednokolejná zajištění PPK - V cenách jsou obsaženy náklady na polohové zaměření, nivelaci, ověření párových zajišťovacích značek, zpracování projektu zajištění PPK, zpracování projektu zajištění dle předpisu SŽDC S3, díl III a štítky. PPK=prostorová poloha koleje</t>
  </si>
  <si>
    <t>-1482447228</t>
  </si>
  <si>
    <t>31,536-27,996</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</si>
  <si>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</si>
  <si>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</si>
  <si>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-656702274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</si>
</sst>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38" x14ac:knownFonts="1">
    <font>
      <sz val="8"/>
      <name val="Arial CE"/>
      <family val="2"/>
    </font>
    <font>
      <sz val="10"/>
      <color rgb="FF969696"/>
      <name val="Arial CE"/>
      <family val="2"/>
      <charset val="238"/>
    </font>
    <font>
      <sz val="10"/>
      <name val="Arial CE"/>
      <family val="2"/>
      <charset val="238"/>
    </font>
    <font>
      <b/>
      <sz val="11"/>
      <name val="Arial CE"/>
      <family val="2"/>
      <charset val="238"/>
    </font>
    <font>
      <b/>
      <sz val="12"/>
      <name val="Arial CE"/>
      <family val="2"/>
      <charset val="238"/>
    </font>
    <font>
      <sz val="11"/>
      <name val="Arial CE"/>
      <family val="2"/>
      <charset val="238"/>
    </font>
    <font>
      <sz val="12"/>
      <color rgb="FF003366"/>
      <name val="Arial CE"/>
      <family val="2"/>
      <charset val="238"/>
    </font>
    <font>
      <sz val="10"/>
      <color rgb="FF003366"/>
      <name val="Arial CE"/>
      <family val="2"/>
      <charset val="238"/>
    </font>
    <font>
      <sz val="8"/>
      <color rgb="FF003366"/>
      <name val="Arial CE"/>
      <family val="2"/>
      <charset val="238"/>
    </font>
    <font>
      <sz val="8"/>
      <color rgb="FF505050"/>
      <name val="Arial CE"/>
      <family val="2"/>
      <charset val="238"/>
    </font>
    <font>
      <sz val="8"/>
      <color rgb="FFFF0000"/>
      <name val="Arial CE"/>
      <family val="2"/>
      <charset val="238"/>
    </font>
    <font>
      <sz val="8"/>
      <color rgb="FF800080"/>
      <name val="Arial CE"/>
      <family val="2"/>
      <charset val="238"/>
    </font>
    <font>
      <sz val="8"/>
      <color rgb="FFFFFFFF"/>
      <name val="Arial CE"/>
      <family val="2"/>
      <charset val="238"/>
    </font>
    <font>
      <b/>
      <sz val="14"/>
      <name val="Arial CE"/>
      <family val="2"/>
      <charset val="238"/>
    </font>
    <font>
      <sz val="8"/>
      <color rgb="FF3366FF"/>
      <name val="Arial CE"/>
      <family val="2"/>
      <charset val="238"/>
    </font>
    <font>
      <b/>
      <sz val="12"/>
      <color rgb="FF969696"/>
      <name val="Arial CE"/>
      <family val="2"/>
      <charset val="238"/>
    </font>
    <font>
      <b/>
      <sz val="8"/>
      <color rgb="FF969696"/>
      <name val="Arial CE"/>
      <family val="2"/>
      <charset val="238"/>
    </font>
    <font>
      <b/>
      <sz val="10"/>
      <name val="Arial CE"/>
      <family val="2"/>
      <charset val="238"/>
    </font>
    <font>
      <b/>
      <sz val="10"/>
      <color rgb="FF969696"/>
      <name val="Arial CE"/>
      <family val="2"/>
      <charset val="238"/>
    </font>
    <font>
      <b/>
      <sz val="10"/>
      <color rgb="FF464646"/>
      <name val="Arial CE"/>
      <family val="2"/>
      <charset val="238"/>
    </font>
    <font>
      <sz val="12"/>
      <color rgb="FF969696"/>
      <name val="Arial CE"/>
      <family val="2"/>
      <charset val="238"/>
    </font>
    <font>
      <sz val="8"/>
      <color rgb="FF969696"/>
      <name val="Arial CE"/>
      <family val="2"/>
      <charset val="238"/>
    </font>
    <font>
      <sz val="9"/>
      <name val="Arial CE"/>
      <family val="2"/>
      <charset val="238"/>
    </font>
    <font>
      <sz val="9"/>
      <color rgb="FF969696"/>
      <name val="Arial CE"/>
      <family val="2"/>
      <charset val="238"/>
    </font>
    <font>
      <b/>
      <sz val="12"/>
      <color rgb="FF960000"/>
      <name val="Arial CE"/>
      <family val="2"/>
      <charset val="238"/>
    </font>
    <font>
      <sz val="12"/>
      <name val="Arial CE"/>
      <family val="2"/>
      <charset val="238"/>
    </font>
    <font>
      <sz val="18"/>
      <color theme="10"/>
      <name val="Wingdings 2"/>
      <family val="1"/>
      <charset val="2"/>
    </font>
    <font>
      <b/>
      <sz val="11"/>
      <color rgb="FF003366"/>
      <name val="Arial CE"/>
      <family val="2"/>
      <charset val="238"/>
    </font>
    <font>
      <sz val="11"/>
      <color rgb="FF003366"/>
      <name val="Arial CE"/>
      <family val="2"/>
      <charset val="238"/>
    </font>
    <font>
      <sz val="11"/>
      <color rgb="FF969696"/>
      <name val="Arial CE"/>
      <family val="2"/>
      <charset val="238"/>
    </font>
    <font>
      <sz val="10"/>
      <color rgb="FF3366FF"/>
      <name val="Arial CE"/>
      <family val="2"/>
      <charset val="238"/>
    </font>
    <font>
      <b/>
      <sz val="12"/>
      <color rgb="FF800000"/>
      <name val="Arial CE"/>
      <family val="2"/>
      <charset val="238"/>
    </font>
    <font>
      <sz val="8"/>
      <color rgb="FF960000"/>
      <name val="Arial CE"/>
      <family val="2"/>
      <charset val="238"/>
    </font>
    <font>
      <b/>
      <sz val="8"/>
      <name val="Arial CE"/>
      <family val="2"/>
      <charset val="238"/>
    </font>
    <font>
      <sz val="7"/>
      <color rgb="FF969696"/>
      <name val="Arial CE"/>
      <family val="2"/>
      <charset val="238"/>
    </font>
    <font>
      <i/>
      <sz val="9"/>
      <color rgb="FF0000FF"/>
      <name val="Arial CE"/>
      <family val="2"/>
      <charset val="238"/>
    </font>
    <font>
      <i/>
      <sz val="8"/>
      <color rgb="FF0000FF"/>
      <name val="Arial CE"/>
      <family val="2"/>
      <charset val="238"/>
    </font>
    <font>
      <u/>
      <sz val="11"/>
      <color theme="10"/>
      <name val="Calibri"/>
      <family val="2"/>
      <charset val="238"/>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7" fillId="0" borderId="0" applyNumberFormat="0" applyFill="0" applyBorder="0" applyAlignment="0" applyProtection="0"/>
  </cellStyleXfs>
  <cellXfs count="30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4"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7"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167" fontId="22" fillId="2" borderId="22" xfId="0" applyNumberFormat="1" applyFont="1" applyFill="1" applyBorder="1" applyAlignment="1" applyProtection="1">
      <alignment vertical="center"/>
      <protection locked="0"/>
    </xf>
    <xf numFmtId="0" fontId="23" fillId="2" borderId="19" xfId="0" applyFont="1" applyFill="1" applyBorder="1" applyAlignment="1" applyProtection="1">
      <alignment horizontal="left" vertical="center"/>
      <protection locked="0"/>
    </xf>
    <xf numFmtId="0" fontId="23"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3" fillId="0" borderId="20" xfId="0" applyNumberFormat="1" applyFont="1" applyBorder="1" applyAlignment="1" applyProtection="1">
      <alignment vertical="center"/>
    </xf>
    <xf numFmtId="166" fontId="23" fillId="0" borderId="21" xfId="0" applyNumberFormat="1" applyFont="1" applyBorder="1" applyAlignment="1" applyProtection="1">
      <alignment vertical="center"/>
    </xf>
    <xf numFmtId="4" fontId="35" fillId="2" borderId="22" xfId="0" applyNumberFormat="1" applyFont="1" applyFill="1" applyBorder="1" applyAlignment="1" applyProtection="1">
      <alignment vertical="center"/>
    </xf>
    <xf numFmtId="0" fontId="0" fillId="0" borderId="0" xfId="0"/>
    <xf numFmtId="4" fontId="28" fillId="0" borderId="0" xfId="0" applyNumberFormat="1" applyFont="1" applyAlignment="1" applyProtection="1">
      <alignment vertical="center"/>
    </xf>
    <xf numFmtId="0" fontId="28" fillId="0" borderId="0" xfId="0" applyFont="1" applyAlignment="1" applyProtection="1">
      <alignment vertical="center"/>
    </xf>
    <xf numFmtId="0" fontId="27" fillId="0" borderId="0" xfId="0" applyFont="1" applyAlignment="1" applyProtection="1">
      <alignment horizontal="left" vertical="center" wrapText="1"/>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99"/>
  <sheetViews>
    <sheetView showGridLines="0" topLeftCell="A73" workbookViewId="0"/>
  </sheetViews>
  <sheetFormatPr defaultRowHeight="11.25" x14ac:dyDescent="0.2"/>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x14ac:dyDescent="0.2">
      <c r="A1" s="16" t="s">
        <v>0</v>
      </c>
      <c r="AZ1" s="16" t="s">
        <v>1</v>
      </c>
      <c r="BA1" s="16" t="s">
        <v>2</v>
      </c>
      <c r="BB1" s="16" t="s">
        <v>3</v>
      </c>
      <c r="BT1" s="16" t="s">
        <v>4</v>
      </c>
      <c r="BU1" s="16" t="s">
        <v>4</v>
      </c>
      <c r="BV1" s="16" t="s">
        <v>5</v>
      </c>
    </row>
    <row r="2" spans="1:74" s="1" customFormat="1" ht="36.950000000000003" customHeight="1" x14ac:dyDescent="0.2">
      <c r="AR2" s="252"/>
      <c r="AS2" s="252"/>
      <c r="AT2" s="252"/>
      <c r="AU2" s="252"/>
      <c r="AV2" s="252"/>
      <c r="AW2" s="252"/>
      <c r="AX2" s="252"/>
      <c r="AY2" s="252"/>
      <c r="AZ2" s="252"/>
      <c r="BA2" s="252"/>
      <c r="BB2" s="252"/>
      <c r="BC2" s="252"/>
      <c r="BD2" s="252"/>
      <c r="BE2" s="252"/>
      <c r="BS2" s="17" t="s">
        <v>6</v>
      </c>
      <c r="BT2" s="17" t="s">
        <v>7</v>
      </c>
    </row>
    <row r="3" spans="1:74" s="1" customFormat="1" ht="6.95" customHeight="1" x14ac:dyDescent="0.2">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x14ac:dyDescent="0.2">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pans="1:74" s="1" customFormat="1" ht="12" customHeight="1" x14ac:dyDescent="0.2">
      <c r="B5" s="21"/>
      <c r="C5" s="22"/>
      <c r="D5" s="26" t="s">
        <v>13</v>
      </c>
      <c r="E5" s="22"/>
      <c r="F5" s="22"/>
      <c r="G5" s="22"/>
      <c r="H5" s="22"/>
      <c r="I5" s="22"/>
      <c r="J5" s="22"/>
      <c r="K5" s="284" t="s">
        <v>14</v>
      </c>
      <c r="L5" s="285"/>
      <c r="M5" s="285"/>
      <c r="N5" s="285"/>
      <c r="O5" s="285"/>
      <c r="P5" s="285"/>
      <c r="Q5" s="285"/>
      <c r="R5" s="285"/>
      <c r="S5" s="285"/>
      <c r="T5" s="285"/>
      <c r="U5" s="285"/>
      <c r="V5" s="285"/>
      <c r="W5" s="285"/>
      <c r="X5" s="285"/>
      <c r="Y5" s="285"/>
      <c r="Z5" s="285"/>
      <c r="AA5" s="285"/>
      <c r="AB5" s="285"/>
      <c r="AC5" s="285"/>
      <c r="AD5" s="285"/>
      <c r="AE5" s="285"/>
      <c r="AF5" s="285"/>
      <c r="AG5" s="285"/>
      <c r="AH5" s="285"/>
      <c r="AI5" s="285"/>
      <c r="AJ5" s="285"/>
      <c r="AK5" s="285"/>
      <c r="AL5" s="285"/>
      <c r="AM5" s="285"/>
      <c r="AN5" s="285"/>
      <c r="AO5" s="285"/>
      <c r="AP5" s="22"/>
      <c r="AQ5" s="22"/>
      <c r="AR5" s="20"/>
      <c r="BE5" s="281" t="s">
        <v>15</v>
      </c>
      <c r="BS5" s="17" t="s">
        <v>6</v>
      </c>
    </row>
    <row r="6" spans="1:74" s="1" customFormat="1" ht="36.950000000000003" customHeight="1" x14ac:dyDescent="0.2">
      <c r="B6" s="21"/>
      <c r="C6" s="22"/>
      <c r="D6" s="28" t="s">
        <v>16</v>
      </c>
      <c r="E6" s="22"/>
      <c r="F6" s="22"/>
      <c r="G6" s="22"/>
      <c r="H6" s="22"/>
      <c r="I6" s="22"/>
      <c r="J6" s="22"/>
      <c r="K6" s="286" t="s">
        <v>17</v>
      </c>
      <c r="L6" s="285"/>
      <c r="M6" s="285"/>
      <c r="N6" s="285"/>
      <c r="O6" s="285"/>
      <c r="P6" s="285"/>
      <c r="Q6" s="285"/>
      <c r="R6" s="285"/>
      <c r="S6" s="285"/>
      <c r="T6" s="285"/>
      <c r="U6" s="285"/>
      <c r="V6" s="285"/>
      <c r="W6" s="285"/>
      <c r="X6" s="285"/>
      <c r="Y6" s="285"/>
      <c r="Z6" s="285"/>
      <c r="AA6" s="285"/>
      <c r="AB6" s="285"/>
      <c r="AC6" s="285"/>
      <c r="AD6" s="285"/>
      <c r="AE6" s="285"/>
      <c r="AF6" s="285"/>
      <c r="AG6" s="285"/>
      <c r="AH6" s="285"/>
      <c r="AI6" s="285"/>
      <c r="AJ6" s="285"/>
      <c r="AK6" s="285"/>
      <c r="AL6" s="285"/>
      <c r="AM6" s="285"/>
      <c r="AN6" s="285"/>
      <c r="AO6" s="285"/>
      <c r="AP6" s="22"/>
      <c r="AQ6" s="22"/>
      <c r="AR6" s="20"/>
      <c r="BE6" s="282"/>
      <c r="BS6" s="17" t="s">
        <v>6</v>
      </c>
    </row>
    <row r="7" spans="1:74" s="1" customFormat="1" ht="12" customHeight="1" x14ac:dyDescent="0.2">
      <c r="B7" s="21"/>
      <c r="C7" s="22"/>
      <c r="D7" s="29"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29" t="s">
        <v>19</v>
      </c>
      <c r="AL7" s="22"/>
      <c r="AM7" s="22"/>
      <c r="AN7" s="27" t="s">
        <v>1</v>
      </c>
      <c r="AO7" s="22"/>
      <c r="AP7" s="22"/>
      <c r="AQ7" s="22"/>
      <c r="AR7" s="20"/>
      <c r="BE7" s="282"/>
      <c r="BS7" s="17" t="s">
        <v>6</v>
      </c>
    </row>
    <row r="8" spans="1:74" s="1" customFormat="1" ht="12" customHeight="1" x14ac:dyDescent="0.2">
      <c r="B8" s="21"/>
      <c r="C8" s="22"/>
      <c r="D8" s="29"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22</v>
      </c>
      <c r="AL8" s="22"/>
      <c r="AM8" s="22"/>
      <c r="AN8" s="30" t="s">
        <v>23</v>
      </c>
      <c r="AO8" s="22"/>
      <c r="AP8" s="22"/>
      <c r="AQ8" s="22"/>
      <c r="AR8" s="20"/>
      <c r="BE8" s="282"/>
      <c r="BS8" s="17" t="s">
        <v>6</v>
      </c>
    </row>
    <row r="9" spans="1:74" s="1" customFormat="1" ht="14.45" customHeight="1" x14ac:dyDescent="0.2">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282"/>
      <c r="BS9" s="17" t="s">
        <v>6</v>
      </c>
    </row>
    <row r="10" spans="1:74" s="1" customFormat="1" ht="12" customHeight="1" x14ac:dyDescent="0.2">
      <c r="B10" s="21"/>
      <c r="C10" s="22"/>
      <c r="D10" s="29"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25</v>
      </c>
      <c r="AL10" s="22"/>
      <c r="AM10" s="22"/>
      <c r="AN10" s="27" t="s">
        <v>1</v>
      </c>
      <c r="AO10" s="22"/>
      <c r="AP10" s="22"/>
      <c r="AQ10" s="22"/>
      <c r="AR10" s="20"/>
      <c r="BE10" s="282"/>
      <c r="BS10" s="17" t="s">
        <v>6</v>
      </c>
    </row>
    <row r="11" spans="1:74" s="1" customFormat="1" ht="18.399999999999999" customHeight="1" x14ac:dyDescent="0.2">
      <c r="B11" s="21"/>
      <c r="C11" s="22"/>
      <c r="D11" s="22"/>
      <c r="E11" s="27" t="s">
        <v>21</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26</v>
      </c>
      <c r="AL11" s="22"/>
      <c r="AM11" s="22"/>
      <c r="AN11" s="27" t="s">
        <v>1</v>
      </c>
      <c r="AO11" s="22"/>
      <c r="AP11" s="22"/>
      <c r="AQ11" s="22"/>
      <c r="AR11" s="20"/>
      <c r="BE11" s="282"/>
      <c r="BS11" s="17" t="s">
        <v>6</v>
      </c>
    </row>
    <row r="12" spans="1:74" s="1" customFormat="1" ht="6.95" customHeight="1" x14ac:dyDescent="0.2">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282"/>
      <c r="BS12" s="17" t="s">
        <v>6</v>
      </c>
    </row>
    <row r="13" spans="1:74" s="1" customFormat="1" ht="12" customHeight="1" x14ac:dyDescent="0.2">
      <c r="B13" s="21"/>
      <c r="C13" s="22"/>
      <c r="D13" s="29" t="s">
        <v>27</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25</v>
      </c>
      <c r="AL13" s="22"/>
      <c r="AM13" s="22"/>
      <c r="AN13" s="31" t="s">
        <v>28</v>
      </c>
      <c r="AO13" s="22"/>
      <c r="AP13" s="22"/>
      <c r="AQ13" s="22"/>
      <c r="AR13" s="20"/>
      <c r="BE13" s="282"/>
      <c r="BS13" s="17" t="s">
        <v>6</v>
      </c>
    </row>
    <row r="14" spans="1:74" ht="12.75" x14ac:dyDescent="0.2">
      <c r="B14" s="21"/>
      <c r="C14" s="22"/>
      <c r="D14" s="22"/>
      <c r="E14" s="287" t="s">
        <v>28</v>
      </c>
      <c r="F14" s="288"/>
      <c r="G14" s="288"/>
      <c r="H14" s="288"/>
      <c r="I14" s="288"/>
      <c r="J14" s="288"/>
      <c r="K14" s="288"/>
      <c r="L14" s="288"/>
      <c r="M14" s="288"/>
      <c r="N14" s="288"/>
      <c r="O14" s="288"/>
      <c r="P14" s="288"/>
      <c r="Q14" s="288"/>
      <c r="R14" s="288"/>
      <c r="S14" s="288"/>
      <c r="T14" s="288"/>
      <c r="U14" s="288"/>
      <c r="V14" s="288"/>
      <c r="W14" s="288"/>
      <c r="X14" s="288"/>
      <c r="Y14" s="288"/>
      <c r="Z14" s="288"/>
      <c r="AA14" s="288"/>
      <c r="AB14" s="288"/>
      <c r="AC14" s="288"/>
      <c r="AD14" s="288"/>
      <c r="AE14" s="288"/>
      <c r="AF14" s="288"/>
      <c r="AG14" s="288"/>
      <c r="AH14" s="288"/>
      <c r="AI14" s="288"/>
      <c r="AJ14" s="288"/>
      <c r="AK14" s="29" t="s">
        <v>26</v>
      </c>
      <c r="AL14" s="22"/>
      <c r="AM14" s="22"/>
      <c r="AN14" s="31" t="s">
        <v>28</v>
      </c>
      <c r="AO14" s="22"/>
      <c r="AP14" s="22"/>
      <c r="AQ14" s="22"/>
      <c r="AR14" s="20"/>
      <c r="BE14" s="282"/>
      <c r="BS14" s="17" t="s">
        <v>6</v>
      </c>
    </row>
    <row r="15" spans="1:74" s="1" customFormat="1" ht="6.95" customHeight="1" x14ac:dyDescent="0.2">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282"/>
      <c r="BS15" s="17" t="s">
        <v>4</v>
      </c>
    </row>
    <row r="16" spans="1:74" s="1" customFormat="1" ht="12" customHeight="1" x14ac:dyDescent="0.2">
      <c r="B16" s="21"/>
      <c r="C16" s="22"/>
      <c r="D16" s="29" t="s">
        <v>29</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25</v>
      </c>
      <c r="AL16" s="22"/>
      <c r="AM16" s="22"/>
      <c r="AN16" s="27" t="s">
        <v>1</v>
      </c>
      <c r="AO16" s="22"/>
      <c r="AP16" s="22"/>
      <c r="AQ16" s="22"/>
      <c r="AR16" s="20"/>
      <c r="BE16" s="282"/>
      <c r="BS16" s="17" t="s">
        <v>4</v>
      </c>
    </row>
    <row r="17" spans="1:71" s="1" customFormat="1" ht="18.399999999999999" customHeight="1" x14ac:dyDescent="0.2">
      <c r="B17" s="21"/>
      <c r="C17" s="22"/>
      <c r="D17" s="22"/>
      <c r="E17" s="27" t="s">
        <v>21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26</v>
      </c>
      <c r="AL17" s="22"/>
      <c r="AM17" s="22"/>
      <c r="AN17" s="27" t="s">
        <v>1</v>
      </c>
      <c r="AO17" s="22"/>
      <c r="AP17" s="22"/>
      <c r="AQ17" s="22"/>
      <c r="AR17" s="20"/>
      <c r="BE17" s="282"/>
      <c r="BS17" s="17" t="s">
        <v>30</v>
      </c>
    </row>
    <row r="18" spans="1:71" s="1" customFormat="1" ht="6.95" customHeight="1" x14ac:dyDescent="0.2">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282"/>
      <c r="BS18" s="17" t="s">
        <v>6</v>
      </c>
    </row>
    <row r="19" spans="1:71" s="1" customFormat="1" ht="12" customHeight="1" x14ac:dyDescent="0.2">
      <c r="B19" s="21"/>
      <c r="C19" s="22"/>
      <c r="D19" s="29" t="s">
        <v>31</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25</v>
      </c>
      <c r="AL19" s="22"/>
      <c r="AM19" s="22"/>
      <c r="AN19" s="27" t="s">
        <v>1</v>
      </c>
      <c r="AO19" s="22"/>
      <c r="AP19" s="22"/>
      <c r="AQ19" s="22"/>
      <c r="AR19" s="20"/>
      <c r="BE19" s="282"/>
      <c r="BS19" s="17" t="s">
        <v>6</v>
      </c>
    </row>
    <row r="20" spans="1:71" s="1" customFormat="1" ht="18.399999999999999" customHeight="1" x14ac:dyDescent="0.2">
      <c r="B20" s="21"/>
      <c r="C20" s="22"/>
      <c r="D20" s="22"/>
      <c r="E20" s="27" t="s">
        <v>21</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26</v>
      </c>
      <c r="AL20" s="22"/>
      <c r="AM20" s="22"/>
      <c r="AN20" s="27" t="s">
        <v>1</v>
      </c>
      <c r="AO20" s="22"/>
      <c r="AP20" s="22"/>
      <c r="AQ20" s="22"/>
      <c r="AR20" s="20"/>
      <c r="BE20" s="282"/>
      <c r="BS20" s="17" t="s">
        <v>4</v>
      </c>
    </row>
    <row r="21" spans="1:71" s="1" customFormat="1" ht="6.95" customHeight="1" x14ac:dyDescent="0.2">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282"/>
    </row>
    <row r="22" spans="1:71" s="1" customFormat="1" ht="12" customHeight="1" x14ac:dyDescent="0.2">
      <c r="B22" s="21"/>
      <c r="C22" s="22"/>
      <c r="D22" s="29" t="s">
        <v>32</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282"/>
    </row>
    <row r="23" spans="1:71" s="1" customFormat="1" ht="16.5" customHeight="1" x14ac:dyDescent="0.2">
      <c r="B23" s="21"/>
      <c r="C23" s="22"/>
      <c r="D23" s="22"/>
      <c r="E23" s="289" t="s">
        <v>1</v>
      </c>
      <c r="F23" s="289"/>
      <c r="G23" s="289"/>
      <c r="H23" s="289"/>
      <c r="I23" s="289"/>
      <c r="J23" s="289"/>
      <c r="K23" s="289"/>
      <c r="L23" s="289"/>
      <c r="M23" s="289"/>
      <c r="N23" s="289"/>
      <c r="O23" s="289"/>
      <c r="P23" s="289"/>
      <c r="Q23" s="289"/>
      <c r="R23" s="289"/>
      <c r="S23" s="289"/>
      <c r="T23" s="289"/>
      <c r="U23" s="289"/>
      <c r="V23" s="289"/>
      <c r="W23" s="289"/>
      <c r="X23" s="289"/>
      <c r="Y23" s="289"/>
      <c r="Z23" s="289"/>
      <c r="AA23" s="289"/>
      <c r="AB23" s="289"/>
      <c r="AC23" s="289"/>
      <c r="AD23" s="289"/>
      <c r="AE23" s="289"/>
      <c r="AF23" s="289"/>
      <c r="AG23" s="289"/>
      <c r="AH23" s="289"/>
      <c r="AI23" s="289"/>
      <c r="AJ23" s="289"/>
      <c r="AK23" s="289"/>
      <c r="AL23" s="289"/>
      <c r="AM23" s="289"/>
      <c r="AN23" s="289"/>
      <c r="AO23" s="22"/>
      <c r="AP23" s="22"/>
      <c r="AQ23" s="22"/>
      <c r="AR23" s="20"/>
      <c r="BE23" s="282"/>
    </row>
    <row r="24" spans="1:71" s="1" customFormat="1" ht="6.95" customHeight="1" x14ac:dyDescent="0.2">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282"/>
    </row>
    <row r="25" spans="1:71" s="1" customFormat="1" ht="6.95" customHeight="1" x14ac:dyDescent="0.2">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282"/>
    </row>
    <row r="26" spans="1:71" s="2" customFormat="1" ht="25.9" customHeight="1" x14ac:dyDescent="0.2">
      <c r="A26" s="34"/>
      <c r="B26" s="35"/>
      <c r="C26" s="36"/>
      <c r="D26" s="37" t="s">
        <v>33</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290">
        <f>ROUND(AG94,2)</f>
        <v>0</v>
      </c>
      <c r="AL26" s="291"/>
      <c r="AM26" s="291"/>
      <c r="AN26" s="291"/>
      <c r="AO26" s="291"/>
      <c r="AP26" s="36"/>
      <c r="AQ26" s="36"/>
      <c r="AR26" s="39"/>
      <c r="BE26" s="282"/>
    </row>
    <row r="27" spans="1:71" s="2" customFormat="1" ht="6.95" customHeight="1" x14ac:dyDescent="0.2">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282"/>
    </row>
    <row r="28" spans="1:71" s="2" customFormat="1" ht="12.75" x14ac:dyDescent="0.2">
      <c r="A28" s="34"/>
      <c r="B28" s="35"/>
      <c r="C28" s="36"/>
      <c r="D28" s="36"/>
      <c r="E28" s="36"/>
      <c r="F28" s="36"/>
      <c r="G28" s="36"/>
      <c r="H28" s="36"/>
      <c r="I28" s="36"/>
      <c r="J28" s="36"/>
      <c r="K28" s="36"/>
      <c r="L28" s="292" t="s">
        <v>34</v>
      </c>
      <c r="M28" s="292"/>
      <c r="N28" s="292"/>
      <c r="O28" s="292"/>
      <c r="P28" s="292"/>
      <c r="Q28" s="36"/>
      <c r="R28" s="36"/>
      <c r="S28" s="36"/>
      <c r="T28" s="36"/>
      <c r="U28" s="36"/>
      <c r="V28" s="36"/>
      <c r="W28" s="292" t="s">
        <v>35</v>
      </c>
      <c r="X28" s="292"/>
      <c r="Y28" s="292"/>
      <c r="Z28" s="292"/>
      <c r="AA28" s="292"/>
      <c r="AB28" s="292"/>
      <c r="AC28" s="292"/>
      <c r="AD28" s="292"/>
      <c r="AE28" s="292"/>
      <c r="AF28" s="36"/>
      <c r="AG28" s="36"/>
      <c r="AH28" s="36"/>
      <c r="AI28" s="36"/>
      <c r="AJ28" s="36"/>
      <c r="AK28" s="292" t="s">
        <v>36</v>
      </c>
      <c r="AL28" s="292"/>
      <c r="AM28" s="292"/>
      <c r="AN28" s="292"/>
      <c r="AO28" s="292"/>
      <c r="AP28" s="36"/>
      <c r="AQ28" s="36"/>
      <c r="AR28" s="39"/>
      <c r="BE28" s="282"/>
    </row>
    <row r="29" spans="1:71" s="3" customFormat="1" ht="14.45" customHeight="1" x14ac:dyDescent="0.2">
      <c r="B29" s="40"/>
      <c r="C29" s="41"/>
      <c r="D29" s="29" t="s">
        <v>37</v>
      </c>
      <c r="E29" s="41"/>
      <c r="F29" s="29" t="s">
        <v>38</v>
      </c>
      <c r="G29" s="41"/>
      <c r="H29" s="41"/>
      <c r="I29" s="41"/>
      <c r="J29" s="41"/>
      <c r="K29" s="41"/>
      <c r="L29" s="269">
        <v>0.21</v>
      </c>
      <c r="M29" s="268"/>
      <c r="N29" s="268"/>
      <c r="O29" s="268"/>
      <c r="P29" s="268"/>
      <c r="Q29" s="41"/>
      <c r="R29" s="41"/>
      <c r="S29" s="41"/>
      <c r="T29" s="41"/>
      <c r="U29" s="41"/>
      <c r="V29" s="41"/>
      <c r="W29" s="267">
        <f>ROUND(AZ94, 2)</f>
        <v>0</v>
      </c>
      <c r="X29" s="268"/>
      <c r="Y29" s="268"/>
      <c r="Z29" s="268"/>
      <c r="AA29" s="268"/>
      <c r="AB29" s="268"/>
      <c r="AC29" s="268"/>
      <c r="AD29" s="268"/>
      <c r="AE29" s="268"/>
      <c r="AF29" s="41"/>
      <c r="AG29" s="41"/>
      <c r="AH29" s="41"/>
      <c r="AI29" s="41"/>
      <c r="AJ29" s="41"/>
      <c r="AK29" s="267">
        <f>ROUND(AV94, 2)</f>
        <v>0</v>
      </c>
      <c r="AL29" s="268"/>
      <c r="AM29" s="268"/>
      <c r="AN29" s="268"/>
      <c r="AO29" s="268"/>
      <c r="AP29" s="41"/>
      <c r="AQ29" s="41"/>
      <c r="AR29" s="42"/>
      <c r="BE29" s="283"/>
    </row>
    <row r="30" spans="1:71" s="3" customFormat="1" ht="14.45" customHeight="1" x14ac:dyDescent="0.2">
      <c r="B30" s="40"/>
      <c r="C30" s="41"/>
      <c r="D30" s="41"/>
      <c r="E30" s="41"/>
      <c r="F30" s="29" t="s">
        <v>39</v>
      </c>
      <c r="G30" s="41"/>
      <c r="H30" s="41"/>
      <c r="I30" s="41"/>
      <c r="J30" s="41"/>
      <c r="K30" s="41"/>
      <c r="L30" s="269">
        <v>0.15</v>
      </c>
      <c r="M30" s="268"/>
      <c r="N30" s="268"/>
      <c r="O30" s="268"/>
      <c r="P30" s="268"/>
      <c r="Q30" s="41"/>
      <c r="R30" s="41"/>
      <c r="S30" s="41"/>
      <c r="T30" s="41"/>
      <c r="U30" s="41"/>
      <c r="V30" s="41"/>
      <c r="W30" s="267">
        <f>ROUND(BA94, 2)</f>
        <v>0</v>
      </c>
      <c r="X30" s="268"/>
      <c r="Y30" s="268"/>
      <c r="Z30" s="268"/>
      <c r="AA30" s="268"/>
      <c r="AB30" s="268"/>
      <c r="AC30" s="268"/>
      <c r="AD30" s="268"/>
      <c r="AE30" s="268"/>
      <c r="AF30" s="41"/>
      <c r="AG30" s="41"/>
      <c r="AH30" s="41"/>
      <c r="AI30" s="41"/>
      <c r="AJ30" s="41"/>
      <c r="AK30" s="267">
        <f>ROUND(AW94, 2)</f>
        <v>0</v>
      </c>
      <c r="AL30" s="268"/>
      <c r="AM30" s="268"/>
      <c r="AN30" s="268"/>
      <c r="AO30" s="268"/>
      <c r="AP30" s="41"/>
      <c r="AQ30" s="41"/>
      <c r="AR30" s="42"/>
      <c r="BE30" s="283"/>
    </row>
    <row r="31" spans="1:71" s="3" customFormat="1" ht="14.45" hidden="1" customHeight="1" x14ac:dyDescent="0.2">
      <c r="B31" s="40"/>
      <c r="C31" s="41"/>
      <c r="D31" s="41"/>
      <c r="E31" s="41"/>
      <c r="F31" s="29" t="s">
        <v>40</v>
      </c>
      <c r="G31" s="41"/>
      <c r="H31" s="41"/>
      <c r="I31" s="41"/>
      <c r="J31" s="41"/>
      <c r="K31" s="41"/>
      <c r="L31" s="269">
        <v>0.21</v>
      </c>
      <c r="M31" s="268"/>
      <c r="N31" s="268"/>
      <c r="O31" s="268"/>
      <c r="P31" s="268"/>
      <c r="Q31" s="41"/>
      <c r="R31" s="41"/>
      <c r="S31" s="41"/>
      <c r="T31" s="41"/>
      <c r="U31" s="41"/>
      <c r="V31" s="41"/>
      <c r="W31" s="267">
        <f>ROUND(BB94, 2)</f>
        <v>0</v>
      </c>
      <c r="X31" s="268"/>
      <c r="Y31" s="268"/>
      <c r="Z31" s="268"/>
      <c r="AA31" s="268"/>
      <c r="AB31" s="268"/>
      <c r="AC31" s="268"/>
      <c r="AD31" s="268"/>
      <c r="AE31" s="268"/>
      <c r="AF31" s="41"/>
      <c r="AG31" s="41"/>
      <c r="AH31" s="41"/>
      <c r="AI31" s="41"/>
      <c r="AJ31" s="41"/>
      <c r="AK31" s="267">
        <v>0</v>
      </c>
      <c r="AL31" s="268"/>
      <c r="AM31" s="268"/>
      <c r="AN31" s="268"/>
      <c r="AO31" s="268"/>
      <c r="AP31" s="41"/>
      <c r="AQ31" s="41"/>
      <c r="AR31" s="42"/>
      <c r="BE31" s="283"/>
    </row>
    <row r="32" spans="1:71" s="3" customFormat="1" ht="14.45" hidden="1" customHeight="1" x14ac:dyDescent="0.2">
      <c r="B32" s="40"/>
      <c r="C32" s="41"/>
      <c r="D32" s="41"/>
      <c r="E32" s="41"/>
      <c r="F32" s="29" t="s">
        <v>41</v>
      </c>
      <c r="G32" s="41"/>
      <c r="H32" s="41"/>
      <c r="I32" s="41"/>
      <c r="J32" s="41"/>
      <c r="K32" s="41"/>
      <c r="L32" s="269">
        <v>0.15</v>
      </c>
      <c r="M32" s="268"/>
      <c r="N32" s="268"/>
      <c r="O32" s="268"/>
      <c r="P32" s="268"/>
      <c r="Q32" s="41"/>
      <c r="R32" s="41"/>
      <c r="S32" s="41"/>
      <c r="T32" s="41"/>
      <c r="U32" s="41"/>
      <c r="V32" s="41"/>
      <c r="W32" s="267">
        <f>ROUND(BC94, 2)</f>
        <v>0</v>
      </c>
      <c r="X32" s="268"/>
      <c r="Y32" s="268"/>
      <c r="Z32" s="268"/>
      <c r="AA32" s="268"/>
      <c r="AB32" s="268"/>
      <c r="AC32" s="268"/>
      <c r="AD32" s="268"/>
      <c r="AE32" s="268"/>
      <c r="AF32" s="41"/>
      <c r="AG32" s="41"/>
      <c r="AH32" s="41"/>
      <c r="AI32" s="41"/>
      <c r="AJ32" s="41"/>
      <c r="AK32" s="267">
        <v>0</v>
      </c>
      <c r="AL32" s="268"/>
      <c r="AM32" s="268"/>
      <c r="AN32" s="268"/>
      <c r="AO32" s="268"/>
      <c r="AP32" s="41"/>
      <c r="AQ32" s="41"/>
      <c r="AR32" s="42"/>
      <c r="BE32" s="283"/>
    </row>
    <row r="33" spans="1:57" s="3" customFormat="1" ht="14.45" hidden="1" customHeight="1" x14ac:dyDescent="0.2">
      <c r="B33" s="40"/>
      <c r="C33" s="41"/>
      <c r="D33" s="41"/>
      <c r="E33" s="41"/>
      <c r="F33" s="29" t="s">
        <v>42</v>
      </c>
      <c r="G33" s="41"/>
      <c r="H33" s="41"/>
      <c r="I33" s="41"/>
      <c r="J33" s="41"/>
      <c r="K33" s="41"/>
      <c r="L33" s="269">
        <v>0</v>
      </c>
      <c r="M33" s="268"/>
      <c r="N33" s="268"/>
      <c r="O33" s="268"/>
      <c r="P33" s="268"/>
      <c r="Q33" s="41"/>
      <c r="R33" s="41"/>
      <c r="S33" s="41"/>
      <c r="T33" s="41"/>
      <c r="U33" s="41"/>
      <c r="V33" s="41"/>
      <c r="W33" s="267">
        <f>ROUND(BD94, 2)</f>
        <v>0</v>
      </c>
      <c r="X33" s="268"/>
      <c r="Y33" s="268"/>
      <c r="Z33" s="268"/>
      <c r="AA33" s="268"/>
      <c r="AB33" s="268"/>
      <c r="AC33" s="268"/>
      <c r="AD33" s="268"/>
      <c r="AE33" s="268"/>
      <c r="AF33" s="41"/>
      <c r="AG33" s="41"/>
      <c r="AH33" s="41"/>
      <c r="AI33" s="41"/>
      <c r="AJ33" s="41"/>
      <c r="AK33" s="267">
        <v>0</v>
      </c>
      <c r="AL33" s="268"/>
      <c r="AM33" s="268"/>
      <c r="AN33" s="268"/>
      <c r="AO33" s="268"/>
      <c r="AP33" s="41"/>
      <c r="AQ33" s="41"/>
      <c r="AR33" s="42"/>
      <c r="BE33" s="283"/>
    </row>
    <row r="34" spans="1:57" s="2" customFormat="1" ht="6.95" customHeight="1" x14ac:dyDescent="0.2">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282"/>
    </row>
    <row r="35" spans="1:57" s="2" customFormat="1" ht="25.9" customHeight="1" x14ac:dyDescent="0.2">
      <c r="A35" s="34"/>
      <c r="B35" s="35"/>
      <c r="C35" s="43"/>
      <c r="D35" s="44" t="s">
        <v>43</v>
      </c>
      <c r="E35" s="45"/>
      <c r="F35" s="45"/>
      <c r="G35" s="45"/>
      <c r="H35" s="45"/>
      <c r="I35" s="45"/>
      <c r="J35" s="45"/>
      <c r="K35" s="45"/>
      <c r="L35" s="45"/>
      <c r="M35" s="45"/>
      <c r="N35" s="45"/>
      <c r="O35" s="45"/>
      <c r="P35" s="45"/>
      <c r="Q35" s="45"/>
      <c r="R35" s="45"/>
      <c r="S35" s="45"/>
      <c r="T35" s="46" t="s">
        <v>44</v>
      </c>
      <c r="U35" s="45"/>
      <c r="V35" s="45"/>
      <c r="W35" s="45"/>
      <c r="X35" s="270" t="s">
        <v>45</v>
      </c>
      <c r="Y35" s="271"/>
      <c r="Z35" s="271"/>
      <c r="AA35" s="271"/>
      <c r="AB35" s="271"/>
      <c r="AC35" s="45"/>
      <c r="AD35" s="45"/>
      <c r="AE35" s="45"/>
      <c r="AF35" s="45"/>
      <c r="AG35" s="45"/>
      <c r="AH35" s="45"/>
      <c r="AI35" s="45"/>
      <c r="AJ35" s="45"/>
      <c r="AK35" s="272">
        <f>SUM(AK26:AK33)</f>
        <v>0</v>
      </c>
      <c r="AL35" s="271"/>
      <c r="AM35" s="271"/>
      <c r="AN35" s="271"/>
      <c r="AO35" s="273"/>
      <c r="AP35" s="43"/>
      <c r="AQ35" s="43"/>
      <c r="AR35" s="39"/>
      <c r="BE35" s="34"/>
    </row>
    <row r="36" spans="1:57" s="2" customFormat="1" ht="6.95" customHeight="1" x14ac:dyDescent="0.2">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14.45" customHeight="1" x14ac:dyDescent="0.2">
      <c r="A37" s="34"/>
      <c r="B37" s="35"/>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9"/>
      <c r="BE37" s="34"/>
    </row>
    <row r="38" spans="1:57" s="1" customFormat="1" ht="14.45" customHeight="1" x14ac:dyDescent="0.2">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pans="1:57" s="1" customFormat="1" ht="14.45" customHeight="1" x14ac:dyDescent="0.2">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pans="1:57" s="1" customFormat="1" ht="14.45" customHeight="1" x14ac:dyDescent="0.2">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pans="1:57" s="1" customFormat="1" ht="14.45" customHeight="1" x14ac:dyDescent="0.2">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pans="1:57" s="1" customFormat="1" ht="14.45" customHeight="1" x14ac:dyDescent="0.2">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pans="1:57" s="1" customFormat="1" ht="14.45" customHeight="1" x14ac:dyDescent="0.2">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pans="1:57" s="1" customFormat="1" ht="14.45" customHeight="1" x14ac:dyDescent="0.2">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pans="1:57" s="1" customFormat="1" ht="14.45" customHeight="1" x14ac:dyDescent="0.2">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pans="1:57" s="1" customFormat="1" ht="14.45" customHeight="1" x14ac:dyDescent="0.2">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pans="1:57" s="1" customFormat="1" ht="14.45" customHeight="1" x14ac:dyDescent="0.2">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pans="1:57" s="1" customFormat="1" ht="14.45" customHeight="1" x14ac:dyDescent="0.2">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pans="1:57" s="2" customFormat="1" ht="14.45" customHeight="1" x14ac:dyDescent="0.2">
      <c r="B49" s="47"/>
      <c r="C49" s="48"/>
      <c r="D49" s="49" t="s">
        <v>46</v>
      </c>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49" t="s">
        <v>47</v>
      </c>
      <c r="AI49" s="50"/>
      <c r="AJ49" s="50"/>
      <c r="AK49" s="50"/>
      <c r="AL49" s="50"/>
      <c r="AM49" s="50"/>
      <c r="AN49" s="50"/>
      <c r="AO49" s="50"/>
      <c r="AP49" s="48"/>
      <c r="AQ49" s="48"/>
      <c r="AR49" s="51"/>
    </row>
    <row r="50" spans="1:57" x14ac:dyDescent="0.2">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spans="1:57" x14ac:dyDescent="0.2">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spans="1:57" x14ac:dyDescent="0.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spans="1:57" x14ac:dyDescent="0.2">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spans="1:57" x14ac:dyDescent="0.2">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spans="1:57" x14ac:dyDescent="0.2">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spans="1:57" x14ac:dyDescent="0.2">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spans="1:57" x14ac:dyDescent="0.2">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spans="1:57" x14ac:dyDescent="0.2">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spans="1:57" x14ac:dyDescent="0.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pans="1:57" s="2" customFormat="1" ht="12.75" x14ac:dyDescent="0.2">
      <c r="A60" s="34"/>
      <c r="B60" s="35"/>
      <c r="C60" s="36"/>
      <c r="D60" s="52" t="s">
        <v>48</v>
      </c>
      <c r="E60" s="38"/>
      <c r="F60" s="38"/>
      <c r="G60" s="38"/>
      <c r="H60" s="38"/>
      <c r="I60" s="38"/>
      <c r="J60" s="38"/>
      <c r="K60" s="38"/>
      <c r="L60" s="38"/>
      <c r="M60" s="38"/>
      <c r="N60" s="38"/>
      <c r="O60" s="38"/>
      <c r="P60" s="38"/>
      <c r="Q60" s="38"/>
      <c r="R60" s="38"/>
      <c r="S60" s="38"/>
      <c r="T60" s="38"/>
      <c r="U60" s="38"/>
      <c r="V60" s="52" t="s">
        <v>49</v>
      </c>
      <c r="W60" s="38"/>
      <c r="X60" s="38"/>
      <c r="Y60" s="38"/>
      <c r="Z60" s="38"/>
      <c r="AA60" s="38"/>
      <c r="AB60" s="38"/>
      <c r="AC60" s="38"/>
      <c r="AD60" s="38"/>
      <c r="AE60" s="38"/>
      <c r="AF60" s="38"/>
      <c r="AG60" s="38"/>
      <c r="AH60" s="52" t="s">
        <v>48</v>
      </c>
      <c r="AI60" s="38"/>
      <c r="AJ60" s="38"/>
      <c r="AK60" s="38"/>
      <c r="AL60" s="38"/>
      <c r="AM60" s="52" t="s">
        <v>49</v>
      </c>
      <c r="AN60" s="38"/>
      <c r="AO60" s="38"/>
      <c r="AP60" s="36"/>
      <c r="AQ60" s="36"/>
      <c r="AR60" s="39"/>
      <c r="BE60" s="34"/>
    </row>
    <row r="61" spans="1:57" x14ac:dyDescent="0.2">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spans="1:57" x14ac:dyDescent="0.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spans="1:57" x14ac:dyDescent="0.2">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pans="1:57" s="2" customFormat="1" ht="12.75" x14ac:dyDescent="0.2">
      <c r="A64" s="34"/>
      <c r="B64" s="35"/>
      <c r="C64" s="36"/>
      <c r="D64" s="49" t="s">
        <v>50</v>
      </c>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49" t="s">
        <v>51</v>
      </c>
      <c r="AI64" s="53"/>
      <c r="AJ64" s="53"/>
      <c r="AK64" s="53"/>
      <c r="AL64" s="53"/>
      <c r="AM64" s="53"/>
      <c r="AN64" s="53"/>
      <c r="AO64" s="53"/>
      <c r="AP64" s="36"/>
      <c r="AQ64" s="36"/>
      <c r="AR64" s="39"/>
      <c r="BE64" s="34"/>
    </row>
    <row r="65" spans="1:57" x14ac:dyDescent="0.2">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spans="1:57" x14ac:dyDescent="0.2">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spans="1:57" x14ac:dyDescent="0.2">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spans="1:57" x14ac:dyDescent="0.2">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spans="1:57" x14ac:dyDescent="0.2">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spans="1:57" x14ac:dyDescent="0.2">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spans="1:57" x14ac:dyDescent="0.2">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spans="1:57" x14ac:dyDescent="0.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spans="1:57" x14ac:dyDescent="0.2">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spans="1:57" x14ac:dyDescent="0.2">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pans="1:57" s="2" customFormat="1" ht="12.75" x14ac:dyDescent="0.2">
      <c r="A75" s="34"/>
      <c r="B75" s="35"/>
      <c r="C75" s="36"/>
      <c r="D75" s="52" t="s">
        <v>48</v>
      </c>
      <c r="E75" s="38"/>
      <c r="F75" s="38"/>
      <c r="G75" s="38"/>
      <c r="H75" s="38"/>
      <c r="I75" s="38"/>
      <c r="J75" s="38"/>
      <c r="K75" s="38"/>
      <c r="L75" s="38"/>
      <c r="M75" s="38"/>
      <c r="N75" s="38"/>
      <c r="O75" s="38"/>
      <c r="P75" s="38"/>
      <c r="Q75" s="38"/>
      <c r="R75" s="38"/>
      <c r="S75" s="38"/>
      <c r="T75" s="38"/>
      <c r="U75" s="38"/>
      <c r="V75" s="52" t="s">
        <v>49</v>
      </c>
      <c r="W75" s="38"/>
      <c r="X75" s="38"/>
      <c r="Y75" s="38"/>
      <c r="Z75" s="38"/>
      <c r="AA75" s="38"/>
      <c r="AB75" s="38"/>
      <c r="AC75" s="38"/>
      <c r="AD75" s="38"/>
      <c r="AE75" s="38"/>
      <c r="AF75" s="38"/>
      <c r="AG75" s="38"/>
      <c r="AH75" s="52" t="s">
        <v>48</v>
      </c>
      <c r="AI75" s="38"/>
      <c r="AJ75" s="38"/>
      <c r="AK75" s="38"/>
      <c r="AL75" s="38"/>
      <c r="AM75" s="52" t="s">
        <v>49</v>
      </c>
      <c r="AN75" s="38"/>
      <c r="AO75" s="38"/>
      <c r="AP75" s="36"/>
      <c r="AQ75" s="36"/>
      <c r="AR75" s="39"/>
      <c r="BE75" s="34"/>
    </row>
    <row r="76" spans="1:57" s="2" customFormat="1" x14ac:dyDescent="0.2">
      <c r="A76" s="34"/>
      <c r="B76" s="35"/>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39"/>
      <c r="BE76" s="34"/>
    </row>
    <row r="77" spans="1:57" s="2" customFormat="1" ht="6.95" customHeight="1" x14ac:dyDescent="0.2">
      <c r="A77" s="34"/>
      <c r="B77" s="54"/>
      <c r="C77" s="55"/>
      <c r="D77" s="55"/>
      <c r="E77" s="55"/>
      <c r="F77" s="55"/>
      <c r="G77" s="55"/>
      <c r="H77" s="55"/>
      <c r="I77" s="55"/>
      <c r="J77" s="55"/>
      <c r="K77" s="55"/>
      <c r="L77" s="55"/>
      <c r="M77" s="55"/>
      <c r="N77" s="55"/>
      <c r="O77" s="55"/>
      <c r="P77" s="55"/>
      <c r="Q77" s="55"/>
      <c r="R77" s="55"/>
      <c r="S77" s="55"/>
      <c r="T77" s="55"/>
      <c r="U77" s="55"/>
      <c r="V77" s="55"/>
      <c r="W77" s="55"/>
      <c r="X77" s="55"/>
      <c r="Y77" s="55"/>
      <c r="Z77" s="55"/>
      <c r="AA77" s="55"/>
      <c r="AB77" s="55"/>
      <c r="AC77" s="55"/>
      <c r="AD77" s="55"/>
      <c r="AE77" s="55"/>
      <c r="AF77" s="55"/>
      <c r="AG77" s="55"/>
      <c r="AH77" s="55"/>
      <c r="AI77" s="55"/>
      <c r="AJ77" s="55"/>
      <c r="AK77" s="55"/>
      <c r="AL77" s="55"/>
      <c r="AM77" s="55"/>
      <c r="AN77" s="55"/>
      <c r="AO77" s="55"/>
      <c r="AP77" s="55"/>
      <c r="AQ77" s="55"/>
      <c r="AR77" s="39"/>
      <c r="BE77" s="34"/>
    </row>
    <row r="81" spans="1:91" s="2" customFormat="1" ht="6.95" customHeight="1" x14ac:dyDescent="0.2">
      <c r="A81" s="34"/>
      <c r="B81" s="56"/>
      <c r="C81" s="57"/>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7"/>
      <c r="AI81" s="57"/>
      <c r="AJ81" s="57"/>
      <c r="AK81" s="57"/>
      <c r="AL81" s="57"/>
      <c r="AM81" s="57"/>
      <c r="AN81" s="57"/>
      <c r="AO81" s="57"/>
      <c r="AP81" s="57"/>
      <c r="AQ81" s="57"/>
      <c r="AR81" s="39"/>
      <c r="BE81" s="34"/>
    </row>
    <row r="82" spans="1:91" s="2" customFormat="1" ht="24.95" customHeight="1" x14ac:dyDescent="0.2">
      <c r="A82" s="34"/>
      <c r="B82" s="35"/>
      <c r="C82" s="23" t="s">
        <v>52</v>
      </c>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39"/>
      <c r="BE82" s="34"/>
    </row>
    <row r="83" spans="1:91" s="2" customFormat="1" ht="6.95" customHeight="1" x14ac:dyDescent="0.2">
      <c r="A83" s="34"/>
      <c r="B83" s="35"/>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39"/>
      <c r="BE83" s="34"/>
    </row>
    <row r="84" spans="1:91" s="4" customFormat="1" ht="12" customHeight="1" x14ac:dyDescent="0.2">
      <c r="B84" s="58"/>
      <c r="C84" s="29" t="s">
        <v>13</v>
      </c>
      <c r="D84" s="59"/>
      <c r="E84" s="59"/>
      <c r="F84" s="59"/>
      <c r="G84" s="59"/>
      <c r="H84" s="59"/>
      <c r="I84" s="59"/>
      <c r="J84" s="59"/>
      <c r="K84" s="59"/>
      <c r="L84" s="59" t="str">
        <f>K5</f>
        <v>2023</v>
      </c>
      <c r="M84" s="59"/>
      <c r="N84" s="59"/>
      <c r="O84" s="59"/>
      <c r="P84" s="59"/>
      <c r="Q84" s="59"/>
      <c r="R84" s="59"/>
      <c r="S84" s="59"/>
      <c r="T84" s="59"/>
      <c r="U84" s="59"/>
      <c r="V84" s="59"/>
      <c r="W84" s="59"/>
      <c r="X84" s="59"/>
      <c r="Y84" s="59"/>
      <c r="Z84" s="59"/>
      <c r="AA84" s="59"/>
      <c r="AB84" s="59"/>
      <c r="AC84" s="59"/>
      <c r="AD84" s="59"/>
      <c r="AE84" s="59"/>
      <c r="AF84" s="59"/>
      <c r="AG84" s="59"/>
      <c r="AH84" s="59"/>
      <c r="AI84" s="59"/>
      <c r="AJ84" s="59"/>
      <c r="AK84" s="59"/>
      <c r="AL84" s="59"/>
      <c r="AM84" s="59"/>
      <c r="AN84" s="59"/>
      <c r="AO84" s="59"/>
      <c r="AP84" s="59"/>
      <c r="AQ84" s="59"/>
      <c r="AR84" s="60"/>
    </row>
    <row r="85" spans="1:91" s="5" customFormat="1" ht="36.950000000000003" customHeight="1" x14ac:dyDescent="0.2">
      <c r="B85" s="61"/>
      <c r="C85" s="62" t="s">
        <v>16</v>
      </c>
      <c r="D85" s="63"/>
      <c r="E85" s="63"/>
      <c r="F85" s="63"/>
      <c r="G85" s="63"/>
      <c r="H85" s="63"/>
      <c r="I85" s="63"/>
      <c r="J85" s="63"/>
      <c r="K85" s="63"/>
      <c r="L85" s="256" t="str">
        <f>K6</f>
        <v>11  Oprava trati v úseku Středokluky - Noutonice</v>
      </c>
      <c r="M85" s="257"/>
      <c r="N85" s="257"/>
      <c r="O85" s="257"/>
      <c r="P85" s="257"/>
      <c r="Q85" s="257"/>
      <c r="R85" s="257"/>
      <c r="S85" s="257"/>
      <c r="T85" s="257"/>
      <c r="U85" s="257"/>
      <c r="V85" s="257"/>
      <c r="W85" s="257"/>
      <c r="X85" s="257"/>
      <c r="Y85" s="257"/>
      <c r="Z85" s="257"/>
      <c r="AA85" s="257"/>
      <c r="AB85" s="257"/>
      <c r="AC85" s="257"/>
      <c r="AD85" s="257"/>
      <c r="AE85" s="257"/>
      <c r="AF85" s="257"/>
      <c r="AG85" s="257"/>
      <c r="AH85" s="257"/>
      <c r="AI85" s="257"/>
      <c r="AJ85" s="257"/>
      <c r="AK85" s="257"/>
      <c r="AL85" s="257"/>
      <c r="AM85" s="257"/>
      <c r="AN85" s="257"/>
      <c r="AO85" s="257"/>
      <c r="AP85" s="63"/>
      <c r="AQ85" s="63"/>
      <c r="AR85" s="64"/>
    </row>
    <row r="86" spans="1:91" s="2" customFormat="1" ht="6.95" customHeight="1" x14ac:dyDescent="0.2">
      <c r="A86" s="34"/>
      <c r="B86" s="35"/>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39"/>
      <c r="BE86" s="34"/>
    </row>
    <row r="87" spans="1:91" s="2" customFormat="1" ht="12" customHeight="1" x14ac:dyDescent="0.2">
      <c r="A87" s="34"/>
      <c r="B87" s="35"/>
      <c r="C87" s="29" t="s">
        <v>20</v>
      </c>
      <c r="D87" s="36"/>
      <c r="E87" s="36"/>
      <c r="F87" s="36"/>
      <c r="G87" s="36"/>
      <c r="H87" s="36"/>
      <c r="I87" s="36"/>
      <c r="J87" s="36"/>
      <c r="K87" s="36"/>
      <c r="L87" s="65" t="str">
        <f>IF(K8="","",K8)</f>
        <v xml:space="preserve"> </v>
      </c>
      <c r="M87" s="36"/>
      <c r="N87" s="36"/>
      <c r="O87" s="36"/>
      <c r="P87" s="36"/>
      <c r="Q87" s="36"/>
      <c r="R87" s="36"/>
      <c r="S87" s="36"/>
      <c r="T87" s="36"/>
      <c r="U87" s="36"/>
      <c r="V87" s="36"/>
      <c r="W87" s="36"/>
      <c r="X87" s="36"/>
      <c r="Y87" s="36"/>
      <c r="Z87" s="36"/>
      <c r="AA87" s="36"/>
      <c r="AB87" s="36"/>
      <c r="AC87" s="36"/>
      <c r="AD87" s="36"/>
      <c r="AE87" s="36"/>
      <c r="AF87" s="36"/>
      <c r="AG87" s="36"/>
      <c r="AH87" s="36"/>
      <c r="AI87" s="29" t="s">
        <v>22</v>
      </c>
      <c r="AJ87" s="36"/>
      <c r="AK87" s="36"/>
      <c r="AL87" s="36"/>
      <c r="AM87" s="258" t="str">
        <f>IF(AN8= "","",AN8)</f>
        <v>2. 1. 2023</v>
      </c>
      <c r="AN87" s="258"/>
      <c r="AO87" s="36"/>
      <c r="AP87" s="36"/>
      <c r="AQ87" s="36"/>
      <c r="AR87" s="39"/>
      <c r="BE87" s="34"/>
    </row>
    <row r="88" spans="1:91" s="2" customFormat="1" ht="6.95" customHeight="1" x14ac:dyDescent="0.2">
      <c r="A88" s="34"/>
      <c r="B88" s="35"/>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39"/>
      <c r="BE88" s="34"/>
    </row>
    <row r="89" spans="1:91" s="2" customFormat="1" ht="15.2" customHeight="1" x14ac:dyDescent="0.2">
      <c r="A89" s="34"/>
      <c r="B89" s="35"/>
      <c r="C89" s="29" t="s">
        <v>24</v>
      </c>
      <c r="D89" s="36"/>
      <c r="E89" s="36"/>
      <c r="F89" s="36"/>
      <c r="G89" s="36"/>
      <c r="H89" s="36"/>
      <c r="I89" s="36"/>
      <c r="J89" s="36"/>
      <c r="K89" s="36"/>
      <c r="L89" s="59" t="str">
        <f>IF(E11= "","",E11)</f>
        <v xml:space="preserve"> </v>
      </c>
      <c r="M89" s="36"/>
      <c r="N89" s="36"/>
      <c r="O89" s="36"/>
      <c r="P89" s="36"/>
      <c r="Q89" s="36"/>
      <c r="R89" s="36"/>
      <c r="S89" s="36"/>
      <c r="T89" s="36"/>
      <c r="U89" s="36"/>
      <c r="V89" s="36"/>
      <c r="W89" s="36"/>
      <c r="X89" s="36"/>
      <c r="Y89" s="36"/>
      <c r="Z89" s="36"/>
      <c r="AA89" s="36"/>
      <c r="AB89" s="36"/>
      <c r="AC89" s="36"/>
      <c r="AD89" s="36"/>
      <c r="AE89" s="36"/>
      <c r="AF89" s="36"/>
      <c r="AG89" s="36"/>
      <c r="AH89" s="36"/>
      <c r="AI89" s="29" t="s">
        <v>29</v>
      </c>
      <c r="AJ89" s="36"/>
      <c r="AK89" s="36"/>
      <c r="AL89" s="36"/>
      <c r="AM89" s="259" t="str">
        <f>IF(E17="","",E17)</f>
        <v xml:space="preserve"> </v>
      </c>
      <c r="AN89" s="260"/>
      <c r="AO89" s="260"/>
      <c r="AP89" s="260"/>
      <c r="AQ89" s="36"/>
      <c r="AR89" s="39"/>
      <c r="AS89" s="261" t="s">
        <v>53</v>
      </c>
      <c r="AT89" s="262"/>
      <c r="AU89" s="67"/>
      <c r="AV89" s="67"/>
      <c r="AW89" s="67"/>
      <c r="AX89" s="67"/>
      <c r="AY89" s="67"/>
      <c r="AZ89" s="67"/>
      <c r="BA89" s="67"/>
      <c r="BB89" s="67"/>
      <c r="BC89" s="67"/>
      <c r="BD89" s="68"/>
      <c r="BE89" s="34"/>
    </row>
    <row r="90" spans="1:91" s="2" customFormat="1" ht="15.2" customHeight="1" x14ac:dyDescent="0.2">
      <c r="A90" s="34"/>
      <c r="B90" s="35"/>
      <c r="C90" s="29" t="s">
        <v>27</v>
      </c>
      <c r="D90" s="36"/>
      <c r="E90" s="36"/>
      <c r="F90" s="36"/>
      <c r="G90" s="36"/>
      <c r="H90" s="36"/>
      <c r="I90" s="36"/>
      <c r="J90" s="36"/>
      <c r="K90" s="36"/>
      <c r="L90" s="59" t="str">
        <f>IF(E14= "Vyplň údaj","",E14)</f>
        <v/>
      </c>
      <c r="M90" s="36"/>
      <c r="N90" s="36"/>
      <c r="O90" s="36"/>
      <c r="P90" s="36"/>
      <c r="Q90" s="36"/>
      <c r="R90" s="36"/>
      <c r="S90" s="36"/>
      <c r="T90" s="36"/>
      <c r="U90" s="36"/>
      <c r="V90" s="36"/>
      <c r="W90" s="36"/>
      <c r="X90" s="36"/>
      <c r="Y90" s="36"/>
      <c r="Z90" s="36"/>
      <c r="AA90" s="36"/>
      <c r="AB90" s="36"/>
      <c r="AC90" s="36"/>
      <c r="AD90" s="36"/>
      <c r="AE90" s="36"/>
      <c r="AF90" s="36"/>
      <c r="AG90" s="36"/>
      <c r="AH90" s="36"/>
      <c r="AI90" s="29" t="s">
        <v>31</v>
      </c>
      <c r="AJ90" s="36"/>
      <c r="AK90" s="36"/>
      <c r="AL90" s="36"/>
      <c r="AM90" s="259" t="str">
        <f>IF(E20="","",E20)</f>
        <v xml:space="preserve"> </v>
      </c>
      <c r="AN90" s="260"/>
      <c r="AO90" s="260"/>
      <c r="AP90" s="260"/>
      <c r="AQ90" s="36"/>
      <c r="AR90" s="39"/>
      <c r="AS90" s="263"/>
      <c r="AT90" s="264"/>
      <c r="AU90" s="69"/>
      <c r="AV90" s="69"/>
      <c r="AW90" s="69"/>
      <c r="AX90" s="69"/>
      <c r="AY90" s="69"/>
      <c r="AZ90" s="69"/>
      <c r="BA90" s="69"/>
      <c r="BB90" s="69"/>
      <c r="BC90" s="69"/>
      <c r="BD90" s="70"/>
      <c r="BE90" s="34"/>
    </row>
    <row r="91" spans="1:91" s="2" customFormat="1" ht="10.9" customHeight="1" x14ac:dyDescent="0.2">
      <c r="A91" s="34"/>
      <c r="B91" s="35"/>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9"/>
      <c r="AS91" s="265"/>
      <c r="AT91" s="266"/>
      <c r="AU91" s="71"/>
      <c r="AV91" s="71"/>
      <c r="AW91" s="71"/>
      <c r="AX91" s="71"/>
      <c r="AY91" s="71"/>
      <c r="AZ91" s="71"/>
      <c r="BA91" s="71"/>
      <c r="BB91" s="71"/>
      <c r="BC91" s="71"/>
      <c r="BD91" s="72"/>
      <c r="BE91" s="34"/>
    </row>
    <row r="92" spans="1:91" s="2" customFormat="1" ht="29.25" customHeight="1" x14ac:dyDescent="0.2">
      <c r="A92" s="34"/>
      <c r="B92" s="35"/>
      <c r="C92" s="274" t="s">
        <v>54</v>
      </c>
      <c r="D92" s="275"/>
      <c r="E92" s="275"/>
      <c r="F92" s="275"/>
      <c r="G92" s="275"/>
      <c r="H92" s="73"/>
      <c r="I92" s="276" t="s">
        <v>55</v>
      </c>
      <c r="J92" s="275"/>
      <c r="K92" s="275"/>
      <c r="L92" s="275"/>
      <c r="M92" s="275"/>
      <c r="N92" s="275"/>
      <c r="O92" s="275"/>
      <c r="P92" s="275"/>
      <c r="Q92" s="275"/>
      <c r="R92" s="275"/>
      <c r="S92" s="275"/>
      <c r="T92" s="275"/>
      <c r="U92" s="275"/>
      <c r="V92" s="275"/>
      <c r="W92" s="275"/>
      <c r="X92" s="275"/>
      <c r="Y92" s="275"/>
      <c r="Z92" s="275"/>
      <c r="AA92" s="275"/>
      <c r="AB92" s="275"/>
      <c r="AC92" s="275"/>
      <c r="AD92" s="275"/>
      <c r="AE92" s="275"/>
      <c r="AF92" s="275"/>
      <c r="AG92" s="277" t="s">
        <v>56</v>
      </c>
      <c r="AH92" s="275"/>
      <c r="AI92" s="275"/>
      <c r="AJ92" s="275"/>
      <c r="AK92" s="275"/>
      <c r="AL92" s="275"/>
      <c r="AM92" s="275"/>
      <c r="AN92" s="276" t="s">
        <v>57</v>
      </c>
      <c r="AO92" s="275"/>
      <c r="AP92" s="278"/>
      <c r="AQ92" s="74" t="s">
        <v>58</v>
      </c>
      <c r="AR92" s="39"/>
      <c r="AS92" s="75" t="s">
        <v>59</v>
      </c>
      <c r="AT92" s="76" t="s">
        <v>60</v>
      </c>
      <c r="AU92" s="76" t="s">
        <v>61</v>
      </c>
      <c r="AV92" s="76" t="s">
        <v>62</v>
      </c>
      <c r="AW92" s="76" t="s">
        <v>63</v>
      </c>
      <c r="AX92" s="76" t="s">
        <v>64</v>
      </c>
      <c r="AY92" s="76" t="s">
        <v>65</v>
      </c>
      <c r="AZ92" s="76" t="s">
        <v>66</v>
      </c>
      <c r="BA92" s="76" t="s">
        <v>67</v>
      </c>
      <c r="BB92" s="76" t="s">
        <v>68</v>
      </c>
      <c r="BC92" s="76" t="s">
        <v>69</v>
      </c>
      <c r="BD92" s="77" t="s">
        <v>70</v>
      </c>
      <c r="BE92" s="34"/>
    </row>
    <row r="93" spans="1:91" s="2" customFormat="1" ht="10.9" customHeight="1" x14ac:dyDescent="0.2">
      <c r="A93" s="34"/>
      <c r="B93" s="35"/>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c r="AQ93" s="36"/>
      <c r="AR93" s="39"/>
      <c r="AS93" s="78"/>
      <c r="AT93" s="79"/>
      <c r="AU93" s="79"/>
      <c r="AV93" s="79"/>
      <c r="AW93" s="79"/>
      <c r="AX93" s="79"/>
      <c r="AY93" s="79"/>
      <c r="AZ93" s="79"/>
      <c r="BA93" s="79"/>
      <c r="BB93" s="79"/>
      <c r="BC93" s="79"/>
      <c r="BD93" s="80"/>
      <c r="BE93" s="34"/>
    </row>
    <row r="94" spans="1:91" s="6" customFormat="1" ht="32.450000000000003" customHeight="1" x14ac:dyDescent="0.2">
      <c r="B94" s="81"/>
      <c r="C94" s="82" t="s">
        <v>71</v>
      </c>
      <c r="D94" s="83"/>
      <c r="E94" s="83"/>
      <c r="F94" s="83"/>
      <c r="G94" s="83"/>
      <c r="H94" s="83"/>
      <c r="I94" s="83"/>
      <c r="J94" s="83"/>
      <c r="K94" s="83"/>
      <c r="L94" s="83"/>
      <c r="M94" s="83"/>
      <c r="N94" s="83"/>
      <c r="O94" s="83"/>
      <c r="P94" s="83"/>
      <c r="Q94" s="83"/>
      <c r="R94" s="83"/>
      <c r="S94" s="83"/>
      <c r="T94" s="83"/>
      <c r="U94" s="83"/>
      <c r="V94" s="83"/>
      <c r="W94" s="83"/>
      <c r="X94" s="83"/>
      <c r="Y94" s="83"/>
      <c r="Z94" s="83"/>
      <c r="AA94" s="83"/>
      <c r="AB94" s="83"/>
      <c r="AC94" s="83"/>
      <c r="AD94" s="83"/>
      <c r="AE94" s="83"/>
      <c r="AF94" s="83"/>
      <c r="AG94" s="279">
        <f>ROUND(SUM(AG95:AG97),2)</f>
        <v>0</v>
      </c>
      <c r="AH94" s="279"/>
      <c r="AI94" s="279"/>
      <c r="AJ94" s="279"/>
      <c r="AK94" s="279"/>
      <c r="AL94" s="279"/>
      <c r="AM94" s="279"/>
      <c r="AN94" s="280">
        <f>SUM(AG94,AT94)</f>
        <v>0</v>
      </c>
      <c r="AO94" s="280"/>
      <c r="AP94" s="280"/>
      <c r="AQ94" s="85" t="s">
        <v>1</v>
      </c>
      <c r="AR94" s="86"/>
      <c r="AS94" s="87">
        <f>ROUND(SUM(AS95:AS97),2)</f>
        <v>0</v>
      </c>
      <c r="AT94" s="88">
        <f>ROUND(SUM(AV94:AW94),2)</f>
        <v>0</v>
      </c>
      <c r="AU94" s="89">
        <f>ROUND(SUM(AU95:AU97),5)</f>
        <v>0</v>
      </c>
      <c r="AV94" s="88">
        <f>ROUND(AZ94*L29,2)</f>
        <v>0</v>
      </c>
      <c r="AW94" s="88">
        <f>ROUND(BA94*L30,2)</f>
        <v>0</v>
      </c>
      <c r="AX94" s="88">
        <f>ROUND(BB94*L29,2)</f>
        <v>0</v>
      </c>
      <c r="AY94" s="88">
        <f>ROUND(BC94*L30,2)</f>
        <v>0</v>
      </c>
      <c r="AZ94" s="88">
        <f>ROUND(SUM(AZ95:AZ97),2)</f>
        <v>0</v>
      </c>
      <c r="BA94" s="88">
        <f>ROUND(SUM(BA95:BA97),2)</f>
        <v>0</v>
      </c>
      <c r="BB94" s="88">
        <f>ROUND(SUM(BB95:BB97),2)</f>
        <v>0</v>
      </c>
      <c r="BC94" s="88">
        <f>ROUND(SUM(BC95:BC97),2)</f>
        <v>0</v>
      </c>
      <c r="BD94" s="90">
        <f>ROUND(SUM(BD95:BD97),2)</f>
        <v>0</v>
      </c>
      <c r="BS94" s="91" t="s">
        <v>72</v>
      </c>
      <c r="BT94" s="91" t="s">
        <v>73</v>
      </c>
      <c r="BU94" s="92" t="s">
        <v>74</v>
      </c>
      <c r="BV94" s="91" t="s">
        <v>75</v>
      </c>
      <c r="BW94" s="91" t="s">
        <v>5</v>
      </c>
      <c r="BX94" s="91" t="s">
        <v>76</v>
      </c>
      <c r="CL94" s="91" t="s">
        <v>1</v>
      </c>
    </row>
    <row r="95" spans="1:91" s="7" customFormat="1" ht="16.5" customHeight="1" x14ac:dyDescent="0.2">
      <c r="A95" s="93" t="s">
        <v>77</v>
      </c>
      <c r="B95" s="94"/>
      <c r="C95" s="95"/>
      <c r="D95" s="255" t="s">
        <v>78</v>
      </c>
      <c r="E95" s="255"/>
      <c r="F95" s="255"/>
      <c r="G95" s="255"/>
      <c r="H95" s="255"/>
      <c r="I95" s="96"/>
      <c r="J95" s="255" t="s">
        <v>79</v>
      </c>
      <c r="K95" s="255"/>
      <c r="L95" s="255"/>
      <c r="M95" s="255"/>
      <c r="N95" s="255"/>
      <c r="O95" s="255"/>
      <c r="P95" s="255"/>
      <c r="Q95" s="255"/>
      <c r="R95" s="255"/>
      <c r="S95" s="255"/>
      <c r="T95" s="255"/>
      <c r="U95" s="255"/>
      <c r="V95" s="255"/>
      <c r="W95" s="255"/>
      <c r="X95" s="255"/>
      <c r="Y95" s="255"/>
      <c r="Z95" s="255"/>
      <c r="AA95" s="255"/>
      <c r="AB95" s="255"/>
      <c r="AC95" s="255"/>
      <c r="AD95" s="255"/>
      <c r="AE95" s="255"/>
      <c r="AF95" s="255"/>
      <c r="AG95" s="253">
        <f>'01 - Oprava železničního ...'!J30</f>
        <v>0</v>
      </c>
      <c r="AH95" s="254"/>
      <c r="AI95" s="254"/>
      <c r="AJ95" s="254"/>
      <c r="AK95" s="254"/>
      <c r="AL95" s="254"/>
      <c r="AM95" s="254"/>
      <c r="AN95" s="253">
        <f>SUM(AG95,AT95)</f>
        <v>0</v>
      </c>
      <c r="AO95" s="254"/>
      <c r="AP95" s="254"/>
      <c r="AQ95" s="97" t="s">
        <v>80</v>
      </c>
      <c r="AR95" s="98"/>
      <c r="AS95" s="99">
        <v>0</v>
      </c>
      <c r="AT95" s="100">
        <f>ROUND(SUM(AV95:AW95),2)</f>
        <v>0</v>
      </c>
      <c r="AU95" s="101">
        <f>'01 - Oprava železničního ...'!P119</f>
        <v>0</v>
      </c>
      <c r="AV95" s="100">
        <f>'01 - Oprava železničního ...'!J33</f>
        <v>0</v>
      </c>
      <c r="AW95" s="100">
        <f>'01 - Oprava železničního ...'!J34</f>
        <v>0</v>
      </c>
      <c r="AX95" s="100">
        <f>'01 - Oprava železničního ...'!J35</f>
        <v>0</v>
      </c>
      <c r="AY95" s="100">
        <f>'01 - Oprava železničního ...'!J36</f>
        <v>0</v>
      </c>
      <c r="AZ95" s="100">
        <f>'01 - Oprava železničního ...'!F33</f>
        <v>0</v>
      </c>
      <c r="BA95" s="100">
        <f>'01 - Oprava železničního ...'!F34</f>
        <v>0</v>
      </c>
      <c r="BB95" s="100">
        <f>'01 - Oprava železničního ...'!F35</f>
        <v>0</v>
      </c>
      <c r="BC95" s="100">
        <f>'01 - Oprava železničního ...'!F36</f>
        <v>0</v>
      </c>
      <c r="BD95" s="102">
        <f>'01 - Oprava železničního ...'!F37</f>
        <v>0</v>
      </c>
      <c r="BT95" s="103" t="s">
        <v>81</v>
      </c>
      <c r="BV95" s="103" t="s">
        <v>75</v>
      </c>
      <c r="BW95" s="103" t="s">
        <v>82</v>
      </c>
      <c r="BX95" s="103" t="s">
        <v>5</v>
      </c>
      <c r="CL95" s="103" t="s">
        <v>1</v>
      </c>
      <c r="CM95" s="103" t="s">
        <v>83</v>
      </c>
    </row>
    <row r="96" spans="1:91" s="7" customFormat="1" ht="16.5" customHeight="1" x14ac:dyDescent="0.2">
      <c r="A96" s="93" t="s">
        <v>77</v>
      </c>
      <c r="B96" s="94"/>
      <c r="C96" s="95"/>
      <c r="D96" s="255" t="s">
        <v>84</v>
      </c>
      <c r="E96" s="255"/>
      <c r="F96" s="255"/>
      <c r="G96" s="255"/>
      <c r="H96" s="255"/>
      <c r="I96" s="96"/>
      <c r="J96" s="255" t="s">
        <v>85</v>
      </c>
      <c r="K96" s="255"/>
      <c r="L96" s="255"/>
      <c r="M96" s="255"/>
      <c r="N96" s="255"/>
      <c r="O96" s="255"/>
      <c r="P96" s="255"/>
      <c r="Q96" s="255"/>
      <c r="R96" s="255"/>
      <c r="S96" s="255"/>
      <c r="T96" s="255"/>
      <c r="U96" s="255"/>
      <c r="V96" s="255"/>
      <c r="W96" s="255"/>
      <c r="X96" s="255"/>
      <c r="Y96" s="255"/>
      <c r="Z96" s="255"/>
      <c r="AA96" s="255"/>
      <c r="AB96" s="255"/>
      <c r="AC96" s="255"/>
      <c r="AD96" s="255"/>
      <c r="AE96" s="255"/>
      <c r="AF96" s="255"/>
      <c r="AG96" s="253">
        <f>'02 - Oprava přejezdu P2250'!J30</f>
        <v>0</v>
      </c>
      <c r="AH96" s="254"/>
      <c r="AI96" s="254"/>
      <c r="AJ96" s="254"/>
      <c r="AK96" s="254"/>
      <c r="AL96" s="254"/>
      <c r="AM96" s="254"/>
      <c r="AN96" s="253">
        <f>SUM(AG96,AT96)</f>
        <v>0</v>
      </c>
      <c r="AO96" s="254"/>
      <c r="AP96" s="254"/>
      <c r="AQ96" s="97" t="s">
        <v>80</v>
      </c>
      <c r="AR96" s="98"/>
      <c r="AS96" s="99">
        <v>0</v>
      </c>
      <c r="AT96" s="100">
        <f>ROUND(SUM(AV96:AW96),2)</f>
        <v>0</v>
      </c>
      <c r="AU96" s="101">
        <f>'02 - Oprava přejezdu P2250'!P119</f>
        <v>0</v>
      </c>
      <c r="AV96" s="100">
        <f>'02 - Oprava přejezdu P2250'!J33</f>
        <v>0</v>
      </c>
      <c r="AW96" s="100">
        <f>'02 - Oprava přejezdu P2250'!J34</f>
        <v>0</v>
      </c>
      <c r="AX96" s="100">
        <f>'02 - Oprava přejezdu P2250'!J35</f>
        <v>0</v>
      </c>
      <c r="AY96" s="100">
        <f>'02 - Oprava přejezdu P2250'!J36</f>
        <v>0</v>
      </c>
      <c r="AZ96" s="100">
        <f>'02 - Oprava přejezdu P2250'!F33</f>
        <v>0</v>
      </c>
      <c r="BA96" s="100">
        <f>'02 - Oprava přejezdu P2250'!F34</f>
        <v>0</v>
      </c>
      <c r="BB96" s="100">
        <f>'02 - Oprava přejezdu P2250'!F35</f>
        <v>0</v>
      </c>
      <c r="BC96" s="100">
        <f>'02 - Oprava přejezdu P2250'!F36</f>
        <v>0</v>
      </c>
      <c r="BD96" s="102">
        <f>'02 - Oprava přejezdu P2250'!F37</f>
        <v>0</v>
      </c>
      <c r="BT96" s="103" t="s">
        <v>81</v>
      </c>
      <c r="BV96" s="103" t="s">
        <v>75</v>
      </c>
      <c r="BW96" s="103" t="s">
        <v>86</v>
      </c>
      <c r="BX96" s="103" t="s">
        <v>5</v>
      </c>
      <c r="CL96" s="103" t="s">
        <v>1</v>
      </c>
      <c r="CM96" s="103" t="s">
        <v>83</v>
      </c>
    </row>
    <row r="97" spans="1:91" s="7" customFormat="1" ht="16.5" customHeight="1" x14ac:dyDescent="0.2">
      <c r="A97" s="93" t="s">
        <v>77</v>
      </c>
      <c r="B97" s="94"/>
      <c r="C97" s="95"/>
      <c r="D97" s="255" t="s">
        <v>87</v>
      </c>
      <c r="E97" s="255"/>
      <c r="F97" s="255"/>
      <c r="G97" s="255"/>
      <c r="H97" s="255"/>
      <c r="I97" s="96"/>
      <c r="J97" s="255" t="s">
        <v>88</v>
      </c>
      <c r="K97" s="255"/>
      <c r="L97" s="255"/>
      <c r="M97" s="255"/>
      <c r="N97" s="255"/>
      <c r="O97" s="255"/>
      <c r="P97" s="255"/>
      <c r="Q97" s="255"/>
      <c r="R97" s="255"/>
      <c r="S97" s="255"/>
      <c r="T97" s="255"/>
      <c r="U97" s="255"/>
      <c r="V97" s="255"/>
      <c r="W97" s="255"/>
      <c r="X97" s="255"/>
      <c r="Y97" s="255"/>
      <c r="Z97" s="255"/>
      <c r="AA97" s="255"/>
      <c r="AB97" s="255"/>
      <c r="AC97" s="255"/>
      <c r="AD97" s="255"/>
      <c r="AE97" s="255"/>
      <c r="AF97" s="255"/>
      <c r="AG97" s="253">
        <f>'03 - VRN'!J30</f>
        <v>0</v>
      </c>
      <c r="AH97" s="254"/>
      <c r="AI97" s="254"/>
      <c r="AJ97" s="254"/>
      <c r="AK97" s="254"/>
      <c r="AL97" s="254"/>
      <c r="AM97" s="254"/>
      <c r="AN97" s="253">
        <f>SUM(AG97,AT97)</f>
        <v>0</v>
      </c>
      <c r="AO97" s="254"/>
      <c r="AP97" s="254"/>
      <c r="AQ97" s="97" t="s">
        <v>80</v>
      </c>
      <c r="AR97" s="98"/>
      <c r="AS97" s="104">
        <v>0</v>
      </c>
      <c r="AT97" s="105">
        <f>ROUND(SUM(AV97:AW97),2)</f>
        <v>0</v>
      </c>
      <c r="AU97" s="106">
        <f>'03 - VRN'!P117</f>
        <v>0</v>
      </c>
      <c r="AV97" s="105">
        <f>'03 - VRN'!J33</f>
        <v>0</v>
      </c>
      <c r="AW97" s="105">
        <f>'03 - VRN'!J34</f>
        <v>0</v>
      </c>
      <c r="AX97" s="105">
        <f>'03 - VRN'!J35</f>
        <v>0</v>
      </c>
      <c r="AY97" s="105">
        <f>'03 - VRN'!J36</f>
        <v>0</v>
      </c>
      <c r="AZ97" s="105">
        <f>'03 - VRN'!F33</f>
        <v>0</v>
      </c>
      <c r="BA97" s="105">
        <f>'03 - VRN'!F34</f>
        <v>0</v>
      </c>
      <c r="BB97" s="105">
        <f>'03 - VRN'!F35</f>
        <v>0</v>
      </c>
      <c r="BC97" s="105">
        <f>'03 - VRN'!F36</f>
        <v>0</v>
      </c>
      <c r="BD97" s="107">
        <f>'03 - VRN'!F37</f>
        <v>0</v>
      </c>
      <c r="BT97" s="103" t="s">
        <v>81</v>
      </c>
      <c r="BV97" s="103" t="s">
        <v>75</v>
      </c>
      <c r="BW97" s="103" t="s">
        <v>89</v>
      </c>
      <c r="BX97" s="103" t="s">
        <v>5</v>
      </c>
      <c r="CL97" s="103" t="s">
        <v>1</v>
      </c>
      <c r="CM97" s="103" t="s">
        <v>83</v>
      </c>
    </row>
    <row r="98" spans="1:91" s="2" customFormat="1" ht="30" customHeight="1" x14ac:dyDescent="0.2">
      <c r="A98" s="34"/>
      <c r="B98" s="35"/>
      <c r="C98" s="36"/>
      <c r="D98" s="36"/>
      <c r="E98" s="36"/>
      <c r="F98" s="36"/>
      <c r="G98" s="36"/>
      <c r="H98" s="36"/>
      <c r="I98" s="36"/>
      <c r="J98" s="36"/>
      <c r="K98" s="36"/>
      <c r="L98" s="36"/>
      <c r="M98" s="36"/>
      <c r="N98" s="36"/>
      <c r="O98" s="36"/>
      <c r="P98" s="36"/>
      <c r="Q98" s="36"/>
      <c r="R98" s="36"/>
      <c r="S98" s="36"/>
      <c r="T98" s="36"/>
      <c r="U98" s="36"/>
      <c r="V98" s="36"/>
      <c r="W98" s="36"/>
      <c r="X98" s="36"/>
      <c r="Y98" s="36"/>
      <c r="Z98" s="36"/>
      <c r="AA98" s="36"/>
      <c r="AB98" s="36"/>
      <c r="AC98" s="36"/>
      <c r="AD98" s="36"/>
      <c r="AE98" s="36"/>
      <c r="AF98" s="36"/>
      <c r="AG98" s="36"/>
      <c r="AH98" s="36"/>
      <c r="AI98" s="36"/>
      <c r="AJ98" s="36"/>
      <c r="AK98" s="36"/>
      <c r="AL98" s="36"/>
      <c r="AM98" s="36"/>
      <c r="AN98" s="36"/>
      <c r="AO98" s="36"/>
      <c r="AP98" s="36"/>
      <c r="AQ98" s="36"/>
      <c r="AR98" s="39"/>
      <c r="AS98" s="34"/>
      <c r="AT98" s="34"/>
      <c r="AU98" s="34"/>
      <c r="AV98" s="34"/>
      <c r="AW98" s="34"/>
      <c r="AX98" s="34"/>
      <c r="AY98" s="34"/>
      <c r="AZ98" s="34"/>
      <c r="BA98" s="34"/>
      <c r="BB98" s="34"/>
      <c r="BC98" s="34"/>
      <c r="BD98" s="34"/>
      <c r="BE98" s="34"/>
    </row>
    <row r="99" spans="1:91" s="2" customFormat="1" ht="6.95" customHeight="1" x14ac:dyDescent="0.2">
      <c r="A99" s="34"/>
      <c r="B99" s="54"/>
      <c r="C99" s="55"/>
      <c r="D99" s="55"/>
      <c r="E99" s="55"/>
      <c r="F99" s="55"/>
      <c r="G99" s="55"/>
      <c r="H99" s="55"/>
      <c r="I99" s="55"/>
      <c r="J99" s="55"/>
      <c r="K99" s="55"/>
      <c r="L99" s="55"/>
      <c r="M99" s="55"/>
      <c r="N99" s="55"/>
      <c r="O99" s="55"/>
      <c r="P99" s="55"/>
      <c r="Q99" s="55"/>
      <c r="R99" s="55"/>
      <c r="S99" s="55"/>
      <c r="T99" s="55"/>
      <c r="U99" s="55"/>
      <c r="V99" s="55"/>
      <c r="W99" s="55"/>
      <c r="X99" s="55"/>
      <c r="Y99" s="55"/>
      <c r="Z99" s="55"/>
      <c r="AA99" s="55"/>
      <c r="AB99" s="55"/>
      <c r="AC99" s="55"/>
      <c r="AD99" s="55"/>
      <c r="AE99" s="55"/>
      <c r="AF99" s="55"/>
      <c r="AG99" s="55"/>
      <c r="AH99" s="55"/>
      <c r="AI99" s="55"/>
      <c r="AJ99" s="55"/>
      <c r="AK99" s="55"/>
      <c r="AL99" s="55"/>
      <c r="AM99" s="55"/>
      <c r="AN99" s="55"/>
      <c r="AO99" s="55"/>
      <c r="AP99" s="55"/>
      <c r="AQ99" s="55"/>
      <c r="AR99" s="39"/>
      <c r="AS99" s="34"/>
      <c r="AT99" s="34"/>
      <c r="AU99" s="34"/>
      <c r="AV99" s="34"/>
      <c r="AW99" s="34"/>
      <c r="AX99" s="34"/>
      <c r="AY99" s="34"/>
      <c r="AZ99" s="34"/>
      <c r="BA99" s="34"/>
      <c r="BB99" s="34"/>
      <c r="BC99" s="34"/>
      <c r="BD99" s="34"/>
      <c r="BE99" s="34"/>
    </row>
  </sheetData>
  <sheetProtection algorithmName="SHA-512" hashValue="CwuDUYpWCjiHy5qE1nSJTGioQ/pAwSxzgWDu4KBoSUdJuxk+5l/urAvMoV2mjemJhWAae72mdVwnxIyA9N9/Pw==" saltValue="AnvrZ8V1RtWC6XxsWEzYEUHj/fIMoXmFldbY02ztQgb/RxKpEXx9x3AKPhZ0dGx6769gKQ3guMDAbwgvuBfTwA==" spinCount="100000" sheet="1" objects="1" scenarios="1" formatColumns="0" formatRows="0"/>
  <mergeCells count="50">
    <mergeCell ref="AK30:AO30"/>
    <mergeCell ref="L30:P30"/>
    <mergeCell ref="W31:AE31"/>
    <mergeCell ref="L31:P31"/>
    <mergeCell ref="W32:AE32"/>
    <mergeCell ref="AK32:AO32"/>
    <mergeCell ref="L32:P3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N97:AP97"/>
    <mergeCell ref="AG97:AM97"/>
    <mergeCell ref="D97:H97"/>
    <mergeCell ref="J97:AF97"/>
    <mergeCell ref="C92:G92"/>
    <mergeCell ref="I92:AF92"/>
    <mergeCell ref="AG92:AM92"/>
    <mergeCell ref="AN92:AP92"/>
    <mergeCell ref="AN95:AP95"/>
    <mergeCell ref="AG95:AM95"/>
    <mergeCell ref="D95:H95"/>
    <mergeCell ref="J95:AF95"/>
    <mergeCell ref="AG94:AM94"/>
    <mergeCell ref="AN94:AP94"/>
    <mergeCell ref="AR2:BE2"/>
    <mergeCell ref="AN96:AP96"/>
    <mergeCell ref="AG96:AM96"/>
    <mergeCell ref="D96:H96"/>
    <mergeCell ref="J96:AF96"/>
    <mergeCell ref="L85:AO85"/>
    <mergeCell ref="AM87:AN87"/>
    <mergeCell ref="AM89:AP89"/>
    <mergeCell ref="AS89:AT91"/>
    <mergeCell ref="AM90:AP90"/>
    <mergeCell ref="W33:AE33"/>
    <mergeCell ref="AK33:AO33"/>
    <mergeCell ref="L33:P33"/>
    <mergeCell ref="X35:AB35"/>
    <mergeCell ref="AK35:AO35"/>
    <mergeCell ref="AK31:AO31"/>
  </mergeCells>
  <hyperlinks>
    <hyperlink ref="A95" location="'01 - Oprava železničního ...'!C2" display="/" xr:uid="{00000000-0004-0000-0000-000000000000}"/>
    <hyperlink ref="A96" location="'02 - Oprava přejezdu P2250'!C2" display="/" xr:uid="{00000000-0004-0000-0000-000001000000}"/>
    <hyperlink ref="A97" location="'03 - VRN'!C2" display="/" xr:uid="{00000000-0004-0000-0000-000002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401"/>
  <sheetViews>
    <sheetView showGridLines="0" tabSelected="1" topLeftCell="A137" workbookViewId="0">
      <selection activeCell="V150" sqref="V150"/>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252"/>
      <c r="M2" s="252"/>
      <c r="N2" s="252"/>
      <c r="O2" s="252"/>
      <c r="P2" s="252"/>
      <c r="Q2" s="252"/>
      <c r="R2" s="252"/>
      <c r="S2" s="252"/>
      <c r="T2" s="252"/>
      <c r="U2" s="252"/>
      <c r="V2" s="252"/>
      <c r="AT2" s="17" t="s">
        <v>82</v>
      </c>
    </row>
    <row r="3" spans="1:46" s="1" customFormat="1" ht="6.95" customHeight="1" x14ac:dyDescent="0.2">
      <c r="B3" s="108"/>
      <c r="C3" s="109"/>
      <c r="D3" s="109"/>
      <c r="E3" s="109"/>
      <c r="F3" s="109"/>
      <c r="G3" s="109"/>
      <c r="H3" s="109"/>
      <c r="I3" s="109"/>
      <c r="J3" s="109"/>
      <c r="K3" s="109"/>
      <c r="L3" s="20"/>
      <c r="AT3" s="17" t="s">
        <v>83</v>
      </c>
    </row>
    <row r="4" spans="1:46" s="1" customFormat="1" ht="24.95" customHeight="1" x14ac:dyDescent="0.2">
      <c r="B4" s="20"/>
      <c r="D4" s="110" t="s">
        <v>90</v>
      </c>
      <c r="L4" s="20"/>
      <c r="M4" s="111" t="s">
        <v>10</v>
      </c>
      <c r="AT4" s="17" t="s">
        <v>4</v>
      </c>
    </row>
    <row r="5" spans="1:46" s="1" customFormat="1" ht="6.95" customHeight="1" x14ac:dyDescent="0.2">
      <c r="B5" s="20"/>
      <c r="L5" s="20"/>
    </row>
    <row r="6" spans="1:46" s="1" customFormat="1" ht="12" customHeight="1" x14ac:dyDescent="0.2">
      <c r="B6" s="20"/>
      <c r="D6" s="112" t="s">
        <v>16</v>
      </c>
      <c r="L6" s="20"/>
    </row>
    <row r="7" spans="1:46" s="1" customFormat="1" ht="16.5" customHeight="1" x14ac:dyDescent="0.2">
      <c r="B7" s="20"/>
      <c r="E7" s="296" t="str">
        <f>'Rekapitulace stavby'!K6</f>
        <v>11  Oprava trati v úseku Středokluky - Noutonice</v>
      </c>
      <c r="F7" s="297"/>
      <c r="G7" s="297"/>
      <c r="H7" s="297"/>
      <c r="L7" s="20"/>
    </row>
    <row r="8" spans="1:46" s="2" customFormat="1" ht="12" customHeight="1" x14ac:dyDescent="0.2">
      <c r="A8" s="34"/>
      <c r="B8" s="39"/>
      <c r="C8" s="34"/>
      <c r="D8" s="112" t="s">
        <v>91</v>
      </c>
      <c r="E8" s="34"/>
      <c r="F8" s="34"/>
      <c r="G8" s="34"/>
      <c r="H8" s="34"/>
      <c r="I8" s="34"/>
      <c r="J8" s="34"/>
      <c r="K8" s="34"/>
      <c r="L8" s="51"/>
      <c r="S8" s="34"/>
      <c r="T8" s="34"/>
      <c r="U8" s="34"/>
      <c r="V8" s="34"/>
      <c r="W8" s="34"/>
      <c r="X8" s="34"/>
      <c r="Y8" s="34"/>
      <c r="Z8" s="34"/>
      <c r="AA8" s="34"/>
      <c r="AB8" s="34"/>
      <c r="AC8" s="34"/>
      <c r="AD8" s="34"/>
      <c r="AE8" s="34"/>
    </row>
    <row r="9" spans="1:46" s="2" customFormat="1" ht="16.5" customHeight="1" x14ac:dyDescent="0.2">
      <c r="A9" s="34"/>
      <c r="B9" s="39"/>
      <c r="C9" s="34"/>
      <c r="D9" s="34"/>
      <c r="E9" s="298" t="s">
        <v>92</v>
      </c>
      <c r="F9" s="299"/>
      <c r="G9" s="299"/>
      <c r="H9" s="299"/>
      <c r="I9" s="34"/>
      <c r="J9" s="34"/>
      <c r="K9" s="34"/>
      <c r="L9" s="51"/>
      <c r="S9" s="34"/>
      <c r="T9" s="34"/>
      <c r="U9" s="34"/>
      <c r="V9" s="34"/>
      <c r="W9" s="34"/>
      <c r="X9" s="34"/>
      <c r="Y9" s="34"/>
      <c r="Z9" s="34"/>
      <c r="AA9" s="34"/>
      <c r="AB9" s="34"/>
      <c r="AC9" s="34"/>
      <c r="AD9" s="34"/>
      <c r="AE9" s="34"/>
    </row>
    <row r="10" spans="1:46" s="2" customFormat="1" x14ac:dyDescent="0.2">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x14ac:dyDescent="0.2">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customHeight="1" x14ac:dyDescent="0.2">
      <c r="A12" s="34"/>
      <c r="B12" s="39"/>
      <c r="C12" s="34"/>
      <c r="D12" s="112" t="s">
        <v>20</v>
      </c>
      <c r="E12" s="34"/>
      <c r="F12" s="113" t="s">
        <v>21</v>
      </c>
      <c r="G12" s="34"/>
      <c r="H12" s="34"/>
      <c r="I12" s="112" t="s">
        <v>22</v>
      </c>
      <c r="J12" s="114" t="str">
        <f>'Rekapitulace stavby'!AN8</f>
        <v>2. 1. 2023</v>
      </c>
      <c r="K12" s="34"/>
      <c r="L12" s="51"/>
      <c r="S12" s="34"/>
      <c r="T12" s="34"/>
      <c r="U12" s="34"/>
      <c r="V12" s="34"/>
      <c r="W12" s="34"/>
      <c r="X12" s="34"/>
      <c r="Y12" s="34"/>
      <c r="Z12" s="34"/>
      <c r="AA12" s="34"/>
      <c r="AB12" s="34"/>
      <c r="AC12" s="34"/>
      <c r="AD12" s="34"/>
      <c r="AE12" s="34"/>
    </row>
    <row r="13" spans="1:46" s="2" customFormat="1" ht="10.9" customHeight="1" x14ac:dyDescent="0.2">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x14ac:dyDescent="0.2">
      <c r="A14" s="34"/>
      <c r="B14" s="39"/>
      <c r="C14" s="34"/>
      <c r="D14" s="112" t="s">
        <v>24</v>
      </c>
      <c r="E14" s="34"/>
      <c r="F14" s="34"/>
      <c r="G14" s="34"/>
      <c r="H14" s="34"/>
      <c r="I14" s="112" t="s">
        <v>25</v>
      </c>
      <c r="J14" s="113" t="str">
        <f>IF('Rekapitulace stavby'!AN10="","",'Rekapitulace stavby'!AN10)</f>
        <v/>
      </c>
      <c r="K14" s="34"/>
      <c r="L14" s="51"/>
      <c r="S14" s="34"/>
      <c r="T14" s="34"/>
      <c r="U14" s="34"/>
      <c r="V14" s="34"/>
      <c r="W14" s="34"/>
      <c r="X14" s="34"/>
      <c r="Y14" s="34"/>
      <c r="Z14" s="34"/>
      <c r="AA14" s="34"/>
      <c r="AB14" s="34"/>
      <c r="AC14" s="34"/>
      <c r="AD14" s="34"/>
      <c r="AE14" s="34"/>
    </row>
    <row r="15" spans="1:46" s="2" customFormat="1" ht="18" customHeight="1" x14ac:dyDescent="0.2">
      <c r="A15" s="34"/>
      <c r="B15" s="39"/>
      <c r="C15" s="34"/>
      <c r="D15" s="34"/>
      <c r="E15" s="113" t="str">
        <f>IF('Rekapitulace stavby'!E11="","",'Rekapitulace stavby'!E11)</f>
        <v xml:space="preserve"> </v>
      </c>
      <c r="F15" s="34"/>
      <c r="G15" s="34"/>
      <c r="H15" s="34"/>
      <c r="I15" s="112" t="s">
        <v>26</v>
      </c>
      <c r="J15" s="113" t="str">
        <f>IF('Rekapitulace stavby'!AN11="","",'Rekapitulace stavby'!AN11)</f>
        <v/>
      </c>
      <c r="K15" s="34"/>
      <c r="L15" s="51"/>
      <c r="S15" s="34"/>
      <c r="T15" s="34"/>
      <c r="U15" s="34"/>
      <c r="V15" s="34"/>
      <c r="W15" s="34"/>
      <c r="X15" s="34"/>
      <c r="Y15" s="34"/>
      <c r="Z15" s="34"/>
      <c r="AA15" s="34"/>
      <c r="AB15" s="34"/>
      <c r="AC15" s="34"/>
      <c r="AD15" s="34"/>
      <c r="AE15" s="34"/>
    </row>
    <row r="16" spans="1:46" s="2" customFormat="1" ht="6.95" customHeight="1" x14ac:dyDescent="0.2">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x14ac:dyDescent="0.2">
      <c r="A17" s="34"/>
      <c r="B17" s="39"/>
      <c r="C17" s="34"/>
      <c r="D17" s="112" t="s">
        <v>27</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customHeight="1" x14ac:dyDescent="0.2">
      <c r="A18" s="34"/>
      <c r="B18" s="39"/>
      <c r="C18" s="34"/>
      <c r="D18" s="34"/>
      <c r="E18" s="300" t="str">
        <f>'Rekapitulace stavby'!E14</f>
        <v>Vyplň údaj</v>
      </c>
      <c r="F18" s="301"/>
      <c r="G18" s="301"/>
      <c r="H18" s="301"/>
      <c r="I18" s="112" t="s">
        <v>26</v>
      </c>
      <c r="J18" s="30" t="str">
        <f>'Rekapitulace stavby'!AN14</f>
        <v>Vyplň údaj</v>
      </c>
      <c r="K18" s="34"/>
      <c r="L18" s="51"/>
      <c r="S18" s="34"/>
      <c r="T18" s="34"/>
      <c r="U18" s="34"/>
      <c r="V18" s="34"/>
      <c r="W18" s="34"/>
      <c r="X18" s="34"/>
      <c r="Y18" s="34"/>
      <c r="Z18" s="34"/>
      <c r="AA18" s="34"/>
      <c r="AB18" s="34"/>
      <c r="AC18" s="34"/>
      <c r="AD18" s="34"/>
      <c r="AE18" s="34"/>
    </row>
    <row r="19" spans="1:31" s="2" customFormat="1" ht="6.95" customHeight="1" x14ac:dyDescent="0.2">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x14ac:dyDescent="0.2">
      <c r="A20" s="34"/>
      <c r="B20" s="39"/>
      <c r="C20" s="34"/>
      <c r="D20" s="112" t="s">
        <v>29</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customHeight="1" x14ac:dyDescent="0.2">
      <c r="A21" s="34"/>
      <c r="B21" s="39"/>
      <c r="C21" s="34"/>
      <c r="D21" s="34"/>
      <c r="E21" s="113" t="str">
        <f>IF('Rekapitulace stavby'!E17="","",'Rekapitulace stavby'!E17)</f>
        <v xml:space="preserve"> </v>
      </c>
      <c r="F21" s="34"/>
      <c r="G21" s="34"/>
      <c r="H21" s="34"/>
      <c r="I21" s="112" t="s">
        <v>26</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6.95" customHeight="1" x14ac:dyDescent="0.2">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x14ac:dyDescent="0.2">
      <c r="A23" s="34"/>
      <c r="B23" s="39"/>
      <c r="C23" s="34"/>
      <c r="D23" s="112" t="s">
        <v>31</v>
      </c>
      <c r="E23" s="34"/>
      <c r="F23" s="34"/>
      <c r="G23" s="34"/>
      <c r="H23" s="34"/>
      <c r="I23" s="112" t="s">
        <v>25</v>
      </c>
      <c r="J23" s="113" t="str">
        <f>IF('Rekapitulace stavby'!AN19="","",'Rekapitulace stavby'!AN19)</f>
        <v/>
      </c>
      <c r="K23" s="34"/>
      <c r="L23" s="51"/>
      <c r="S23" s="34"/>
      <c r="T23" s="34"/>
      <c r="U23" s="34"/>
      <c r="V23" s="34"/>
      <c r="W23" s="34"/>
      <c r="X23" s="34"/>
      <c r="Y23" s="34"/>
      <c r="Z23" s="34"/>
      <c r="AA23" s="34"/>
      <c r="AB23" s="34"/>
      <c r="AC23" s="34"/>
      <c r="AD23" s="34"/>
      <c r="AE23" s="34"/>
    </row>
    <row r="24" spans="1:31" s="2" customFormat="1" ht="18" customHeight="1" x14ac:dyDescent="0.2">
      <c r="A24" s="34"/>
      <c r="B24" s="39"/>
      <c r="C24" s="34"/>
      <c r="D24" s="34"/>
      <c r="E24" s="113" t="str">
        <f>IF('Rekapitulace stavby'!E20="","",'Rekapitulace stavby'!E20)</f>
        <v xml:space="preserve"> </v>
      </c>
      <c r="F24" s="34"/>
      <c r="G24" s="34"/>
      <c r="H24" s="34"/>
      <c r="I24" s="112" t="s">
        <v>26</v>
      </c>
      <c r="J24" s="113" t="str">
        <f>IF('Rekapitulace stavby'!AN20="","",'Rekapitulace stavby'!AN20)</f>
        <v/>
      </c>
      <c r="K24" s="34"/>
      <c r="L24" s="51"/>
      <c r="S24" s="34"/>
      <c r="T24" s="34"/>
      <c r="U24" s="34"/>
      <c r="V24" s="34"/>
      <c r="W24" s="34"/>
      <c r="X24" s="34"/>
      <c r="Y24" s="34"/>
      <c r="Z24" s="34"/>
      <c r="AA24" s="34"/>
      <c r="AB24" s="34"/>
      <c r="AC24" s="34"/>
      <c r="AD24" s="34"/>
      <c r="AE24" s="34"/>
    </row>
    <row r="25" spans="1:31" s="2" customFormat="1" ht="6.95" customHeight="1" x14ac:dyDescent="0.2">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x14ac:dyDescent="0.2">
      <c r="A26" s="34"/>
      <c r="B26" s="39"/>
      <c r="C26" s="34"/>
      <c r="D26" s="112" t="s">
        <v>32</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customHeight="1" x14ac:dyDescent="0.2">
      <c r="A27" s="115"/>
      <c r="B27" s="116"/>
      <c r="C27" s="115"/>
      <c r="D27" s="115"/>
      <c r="E27" s="302" t="s">
        <v>1</v>
      </c>
      <c r="F27" s="302"/>
      <c r="G27" s="302"/>
      <c r="H27" s="302"/>
      <c r="I27" s="115"/>
      <c r="J27" s="115"/>
      <c r="K27" s="115"/>
      <c r="L27" s="117"/>
      <c r="S27" s="115"/>
      <c r="T27" s="115"/>
      <c r="U27" s="115"/>
      <c r="V27" s="115"/>
      <c r="W27" s="115"/>
      <c r="X27" s="115"/>
      <c r="Y27" s="115"/>
      <c r="Z27" s="115"/>
      <c r="AA27" s="115"/>
      <c r="AB27" s="115"/>
      <c r="AC27" s="115"/>
      <c r="AD27" s="115"/>
      <c r="AE27" s="115"/>
    </row>
    <row r="28" spans="1:31" s="2" customFormat="1" ht="6.95" customHeight="1" x14ac:dyDescent="0.2">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customHeight="1" x14ac:dyDescent="0.2">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customHeight="1" x14ac:dyDescent="0.2">
      <c r="A30" s="34"/>
      <c r="B30" s="39"/>
      <c r="C30" s="34"/>
      <c r="D30" s="119" t="s">
        <v>33</v>
      </c>
      <c r="E30" s="34"/>
      <c r="F30" s="34"/>
      <c r="G30" s="34"/>
      <c r="H30" s="34"/>
      <c r="I30" s="34"/>
      <c r="J30" s="120">
        <f>ROUND(J119, 2)</f>
        <v>0</v>
      </c>
      <c r="K30" s="34"/>
      <c r="L30" s="51"/>
      <c r="S30" s="34"/>
      <c r="T30" s="34"/>
      <c r="U30" s="34"/>
      <c r="V30" s="34"/>
      <c r="W30" s="34"/>
      <c r="X30" s="34"/>
      <c r="Y30" s="34"/>
      <c r="Z30" s="34"/>
      <c r="AA30" s="34"/>
      <c r="AB30" s="34"/>
      <c r="AC30" s="34"/>
      <c r="AD30" s="34"/>
      <c r="AE30" s="34"/>
    </row>
    <row r="31" spans="1:31" s="2" customFormat="1" ht="6.95" customHeight="1" x14ac:dyDescent="0.2">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customHeight="1" x14ac:dyDescent="0.2">
      <c r="A32" s="34"/>
      <c r="B32" s="39"/>
      <c r="C32" s="34"/>
      <c r="D32" s="34"/>
      <c r="E32" s="34"/>
      <c r="F32" s="121" t="s">
        <v>35</v>
      </c>
      <c r="G32" s="34"/>
      <c r="H32" s="34"/>
      <c r="I32" s="121" t="s">
        <v>34</v>
      </c>
      <c r="J32" s="121" t="s">
        <v>36</v>
      </c>
      <c r="K32" s="34"/>
      <c r="L32" s="51"/>
      <c r="S32" s="34"/>
      <c r="T32" s="34"/>
      <c r="U32" s="34"/>
      <c r="V32" s="34"/>
      <c r="W32" s="34"/>
      <c r="X32" s="34"/>
      <c r="Y32" s="34"/>
      <c r="Z32" s="34"/>
      <c r="AA32" s="34"/>
      <c r="AB32" s="34"/>
      <c r="AC32" s="34"/>
      <c r="AD32" s="34"/>
      <c r="AE32" s="34"/>
    </row>
    <row r="33" spans="1:31" s="2" customFormat="1" ht="14.45" customHeight="1" x14ac:dyDescent="0.2">
      <c r="A33" s="34"/>
      <c r="B33" s="39"/>
      <c r="C33" s="34"/>
      <c r="D33" s="122" t="s">
        <v>37</v>
      </c>
      <c r="E33" s="112" t="s">
        <v>38</v>
      </c>
      <c r="F33" s="123">
        <f>ROUND((SUM(BE119:BE400)),  2)</f>
        <v>0</v>
      </c>
      <c r="G33" s="34"/>
      <c r="H33" s="34"/>
      <c r="I33" s="124">
        <v>0.21</v>
      </c>
      <c r="J33" s="123">
        <f>ROUND(((SUM(BE119:BE400))*I33),  2)</f>
        <v>0</v>
      </c>
      <c r="K33" s="34"/>
      <c r="L33" s="51"/>
      <c r="S33" s="34"/>
      <c r="T33" s="34"/>
      <c r="U33" s="34"/>
      <c r="V33" s="34"/>
      <c r="W33" s="34"/>
      <c r="X33" s="34"/>
      <c r="Y33" s="34"/>
      <c r="Z33" s="34"/>
      <c r="AA33" s="34"/>
      <c r="AB33" s="34"/>
      <c r="AC33" s="34"/>
      <c r="AD33" s="34"/>
      <c r="AE33" s="34"/>
    </row>
    <row r="34" spans="1:31" s="2" customFormat="1" ht="14.45" customHeight="1" x14ac:dyDescent="0.2">
      <c r="A34" s="34"/>
      <c r="B34" s="39"/>
      <c r="C34" s="34"/>
      <c r="D34" s="34"/>
      <c r="E34" s="112" t="s">
        <v>39</v>
      </c>
      <c r="F34" s="123">
        <f>ROUND((SUM(BF119:BF400)),  2)</f>
        <v>0</v>
      </c>
      <c r="G34" s="34"/>
      <c r="H34" s="34"/>
      <c r="I34" s="124">
        <v>0.15</v>
      </c>
      <c r="J34" s="123">
        <f>ROUND(((SUM(BF119:BF400))*I34),  2)</f>
        <v>0</v>
      </c>
      <c r="K34" s="34"/>
      <c r="L34" s="51"/>
      <c r="S34" s="34"/>
      <c r="T34" s="34"/>
      <c r="U34" s="34"/>
      <c r="V34" s="34"/>
      <c r="W34" s="34"/>
      <c r="X34" s="34"/>
      <c r="Y34" s="34"/>
      <c r="Z34" s="34"/>
      <c r="AA34" s="34"/>
      <c r="AB34" s="34"/>
      <c r="AC34" s="34"/>
      <c r="AD34" s="34"/>
      <c r="AE34" s="34"/>
    </row>
    <row r="35" spans="1:31" s="2" customFormat="1" ht="14.45" hidden="1" customHeight="1" x14ac:dyDescent="0.2">
      <c r="A35" s="34"/>
      <c r="B35" s="39"/>
      <c r="C35" s="34"/>
      <c r="D35" s="34"/>
      <c r="E35" s="112" t="s">
        <v>40</v>
      </c>
      <c r="F35" s="123">
        <f>ROUND((SUM(BG119:BG400)),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x14ac:dyDescent="0.2">
      <c r="A36" s="34"/>
      <c r="B36" s="39"/>
      <c r="C36" s="34"/>
      <c r="D36" s="34"/>
      <c r="E36" s="112" t="s">
        <v>41</v>
      </c>
      <c r="F36" s="123">
        <f>ROUND((SUM(BH119:BH400)),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2" t="s">
        <v>42</v>
      </c>
      <c r="F37" s="123">
        <f>ROUND((SUM(BI119:BI400)),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customHeight="1" x14ac:dyDescent="0.2">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customHeight="1" x14ac:dyDescent="0.2">
      <c r="A39" s="34"/>
      <c r="B39" s="39"/>
      <c r="C39" s="125"/>
      <c r="D39" s="126" t="s">
        <v>43</v>
      </c>
      <c r="E39" s="127"/>
      <c r="F39" s="127"/>
      <c r="G39" s="128" t="s">
        <v>44</v>
      </c>
      <c r="H39" s="129" t="s">
        <v>45</v>
      </c>
      <c r="I39" s="127"/>
      <c r="J39" s="130">
        <f>SUM(J30:J37)</f>
        <v>0</v>
      </c>
      <c r="K39" s="131"/>
      <c r="L39" s="51"/>
      <c r="S39" s="34"/>
      <c r="T39" s="34"/>
      <c r="U39" s="34"/>
      <c r="V39" s="34"/>
      <c r="W39" s="34"/>
      <c r="X39" s="34"/>
      <c r="Y39" s="34"/>
      <c r="Z39" s="34"/>
      <c r="AA39" s="34"/>
      <c r="AB39" s="34"/>
      <c r="AC39" s="34"/>
      <c r="AD39" s="34"/>
      <c r="AE39" s="34"/>
    </row>
    <row r="40" spans="1:31" s="2" customFormat="1" ht="14.45" customHeight="1" x14ac:dyDescent="0.2">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customHeight="1" x14ac:dyDescent="0.2">
      <c r="B41" s="20"/>
      <c r="L41" s="20"/>
    </row>
    <row r="42" spans="1:31" s="1" customFormat="1" ht="14.45" customHeight="1" x14ac:dyDescent="0.2">
      <c r="B42" s="20"/>
      <c r="L42" s="20"/>
    </row>
    <row r="43" spans="1:31" s="1" customFormat="1" ht="14.45" customHeight="1" x14ac:dyDescent="0.2">
      <c r="B43" s="20"/>
      <c r="L43" s="20"/>
    </row>
    <row r="44" spans="1:31" s="1" customFormat="1" ht="14.45" customHeight="1" x14ac:dyDescent="0.2">
      <c r="B44" s="20"/>
      <c r="L44" s="20"/>
    </row>
    <row r="45" spans="1:31" s="1" customFormat="1" ht="14.45" customHeight="1" x14ac:dyDescent="0.2">
      <c r="B45" s="20"/>
      <c r="L45" s="20"/>
    </row>
    <row r="46" spans="1:31" s="1" customFormat="1" ht="14.45" customHeight="1" x14ac:dyDescent="0.2">
      <c r="B46" s="20"/>
      <c r="L46" s="20"/>
    </row>
    <row r="47" spans="1:31" s="1" customFormat="1" ht="14.45" customHeight="1" x14ac:dyDescent="0.2">
      <c r="B47" s="20"/>
      <c r="L47" s="20"/>
    </row>
    <row r="48" spans="1:31" s="1" customFormat="1" ht="14.45" customHeight="1" x14ac:dyDescent="0.2">
      <c r="B48" s="20"/>
      <c r="L48" s="20"/>
    </row>
    <row r="49" spans="1:31" s="1" customFormat="1" ht="14.45" customHeight="1" x14ac:dyDescent="0.2">
      <c r="B49" s="20"/>
      <c r="L49" s="20"/>
    </row>
    <row r="50" spans="1:31" s="2" customFormat="1" ht="14.45" customHeight="1" x14ac:dyDescent="0.2">
      <c r="B50" s="51"/>
      <c r="D50" s="132" t="s">
        <v>46</v>
      </c>
      <c r="E50" s="133"/>
      <c r="F50" s="133"/>
      <c r="G50" s="132" t="s">
        <v>47</v>
      </c>
      <c r="H50" s="133"/>
      <c r="I50" s="133"/>
      <c r="J50" s="133"/>
      <c r="K50" s="133"/>
      <c r="L50" s="51"/>
    </row>
    <row r="51" spans="1:31" x14ac:dyDescent="0.2">
      <c r="B51" s="20"/>
      <c r="L51" s="20"/>
    </row>
    <row r="52" spans="1:31" x14ac:dyDescent="0.2">
      <c r="B52" s="20"/>
      <c r="L52" s="20"/>
    </row>
    <row r="53" spans="1:31" x14ac:dyDescent="0.2">
      <c r="B53" s="20"/>
      <c r="L53" s="20"/>
    </row>
    <row r="54" spans="1:31" x14ac:dyDescent="0.2">
      <c r="B54" s="20"/>
      <c r="L54" s="20"/>
    </row>
    <row r="55" spans="1:31" x14ac:dyDescent="0.2">
      <c r="B55" s="20"/>
      <c r="L55" s="20"/>
    </row>
    <row r="56" spans="1:31" x14ac:dyDescent="0.2">
      <c r="B56" s="20"/>
      <c r="L56" s="20"/>
    </row>
    <row r="57" spans="1:31" x14ac:dyDescent="0.2">
      <c r="B57" s="20"/>
      <c r="L57" s="20"/>
    </row>
    <row r="58" spans="1:31" x14ac:dyDescent="0.2">
      <c r="B58" s="20"/>
      <c r="L58" s="20"/>
    </row>
    <row r="59" spans="1:31" x14ac:dyDescent="0.2">
      <c r="B59" s="20"/>
      <c r="L59" s="20"/>
    </row>
    <row r="60" spans="1:31" x14ac:dyDescent="0.2">
      <c r="B60" s="20"/>
      <c r="L60" s="20"/>
    </row>
    <row r="61" spans="1:31" s="2" customFormat="1" ht="12.75" x14ac:dyDescent="0.2">
      <c r="A61" s="34"/>
      <c r="B61" s="39"/>
      <c r="C61" s="34"/>
      <c r="D61" s="134" t="s">
        <v>48</v>
      </c>
      <c r="E61" s="135"/>
      <c r="F61" s="136" t="s">
        <v>49</v>
      </c>
      <c r="G61" s="134" t="s">
        <v>48</v>
      </c>
      <c r="H61" s="135"/>
      <c r="I61" s="135"/>
      <c r="J61" s="137" t="s">
        <v>49</v>
      </c>
      <c r="K61" s="135"/>
      <c r="L61" s="51"/>
      <c r="S61" s="34"/>
      <c r="T61" s="34"/>
      <c r="U61" s="34"/>
      <c r="V61" s="34"/>
      <c r="W61" s="34"/>
      <c r="X61" s="34"/>
      <c r="Y61" s="34"/>
      <c r="Z61" s="34"/>
      <c r="AA61" s="34"/>
      <c r="AB61" s="34"/>
      <c r="AC61" s="34"/>
      <c r="AD61" s="34"/>
      <c r="AE61" s="34"/>
    </row>
    <row r="62" spans="1:31" x14ac:dyDescent="0.2">
      <c r="B62" s="20"/>
      <c r="L62" s="20"/>
    </row>
    <row r="63" spans="1:31" x14ac:dyDescent="0.2">
      <c r="B63" s="20"/>
      <c r="L63" s="20"/>
    </row>
    <row r="64" spans="1:31" x14ac:dyDescent="0.2">
      <c r="B64" s="20"/>
      <c r="L64" s="20"/>
    </row>
    <row r="65" spans="1:31" s="2" customFormat="1" ht="12.75" x14ac:dyDescent="0.2">
      <c r="A65" s="34"/>
      <c r="B65" s="39"/>
      <c r="C65" s="34"/>
      <c r="D65" s="132" t="s">
        <v>50</v>
      </c>
      <c r="E65" s="138"/>
      <c r="F65" s="138"/>
      <c r="G65" s="132" t="s">
        <v>51</v>
      </c>
      <c r="H65" s="138"/>
      <c r="I65" s="138"/>
      <c r="J65" s="138"/>
      <c r="K65" s="138"/>
      <c r="L65" s="51"/>
      <c r="S65" s="34"/>
      <c r="T65" s="34"/>
      <c r="U65" s="34"/>
      <c r="V65" s="34"/>
      <c r="W65" s="34"/>
      <c r="X65" s="34"/>
      <c r="Y65" s="34"/>
      <c r="Z65" s="34"/>
      <c r="AA65" s="34"/>
      <c r="AB65" s="34"/>
      <c r="AC65" s="34"/>
      <c r="AD65" s="34"/>
      <c r="AE65" s="34"/>
    </row>
    <row r="66" spans="1:31" x14ac:dyDescent="0.2">
      <c r="B66" s="20"/>
      <c r="L66" s="20"/>
    </row>
    <row r="67" spans="1:31" x14ac:dyDescent="0.2">
      <c r="B67" s="20"/>
      <c r="L67" s="20"/>
    </row>
    <row r="68" spans="1:31" x14ac:dyDescent="0.2">
      <c r="B68" s="20"/>
      <c r="L68" s="20"/>
    </row>
    <row r="69" spans="1:31" x14ac:dyDescent="0.2">
      <c r="B69" s="20"/>
      <c r="L69" s="20"/>
    </row>
    <row r="70" spans="1:31" x14ac:dyDescent="0.2">
      <c r="B70" s="20"/>
      <c r="L70" s="20"/>
    </row>
    <row r="71" spans="1:31" x14ac:dyDescent="0.2">
      <c r="B71" s="20"/>
      <c r="L71" s="20"/>
    </row>
    <row r="72" spans="1:31" x14ac:dyDescent="0.2">
      <c r="B72" s="20"/>
      <c r="L72" s="20"/>
    </row>
    <row r="73" spans="1:31" x14ac:dyDescent="0.2">
      <c r="B73" s="20"/>
      <c r="L73" s="20"/>
    </row>
    <row r="74" spans="1:31" x14ac:dyDescent="0.2">
      <c r="B74" s="20"/>
      <c r="L74" s="20"/>
    </row>
    <row r="75" spans="1:31" x14ac:dyDescent="0.2">
      <c r="B75" s="20"/>
      <c r="L75" s="20"/>
    </row>
    <row r="76" spans="1:31" s="2" customFormat="1" ht="12.75" x14ac:dyDescent="0.2">
      <c r="A76" s="34"/>
      <c r="B76" s="39"/>
      <c r="C76" s="34"/>
      <c r="D76" s="134" t="s">
        <v>48</v>
      </c>
      <c r="E76" s="135"/>
      <c r="F76" s="136" t="s">
        <v>49</v>
      </c>
      <c r="G76" s="134" t="s">
        <v>48</v>
      </c>
      <c r="H76" s="135"/>
      <c r="I76" s="135"/>
      <c r="J76" s="137" t="s">
        <v>49</v>
      </c>
      <c r="K76" s="135"/>
      <c r="L76" s="51"/>
      <c r="S76" s="34"/>
      <c r="T76" s="34"/>
      <c r="U76" s="34"/>
      <c r="V76" s="34"/>
      <c r="W76" s="34"/>
      <c r="X76" s="34"/>
      <c r="Y76" s="34"/>
      <c r="Z76" s="34"/>
      <c r="AA76" s="34"/>
      <c r="AB76" s="34"/>
      <c r="AC76" s="34"/>
      <c r="AD76" s="34"/>
      <c r="AE76" s="34"/>
    </row>
    <row r="77" spans="1:31" s="2" customFormat="1" ht="14.45" customHeight="1" x14ac:dyDescent="0.2">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81" spans="1:47" s="2" customFormat="1" ht="6.95" customHeight="1" x14ac:dyDescent="0.2">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customHeight="1" x14ac:dyDescent="0.2">
      <c r="A82" s="34"/>
      <c r="B82" s="35"/>
      <c r="C82" s="23" t="s">
        <v>93</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x14ac:dyDescent="0.2">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x14ac:dyDescent="0.2">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x14ac:dyDescent="0.2">
      <c r="A85" s="34"/>
      <c r="B85" s="35"/>
      <c r="C85" s="36"/>
      <c r="D85" s="36"/>
      <c r="E85" s="294" t="str">
        <f>E7</f>
        <v>11  Oprava trati v úseku Středokluky - Noutonice</v>
      </c>
      <c r="F85" s="295"/>
      <c r="G85" s="295"/>
      <c r="H85" s="295"/>
      <c r="I85" s="36"/>
      <c r="J85" s="36"/>
      <c r="K85" s="36"/>
      <c r="L85" s="51"/>
      <c r="S85" s="34"/>
      <c r="T85" s="34"/>
      <c r="U85" s="34"/>
      <c r="V85" s="34"/>
      <c r="W85" s="34"/>
      <c r="X85" s="34"/>
      <c r="Y85" s="34"/>
      <c r="Z85" s="34"/>
      <c r="AA85" s="34"/>
      <c r="AB85" s="34"/>
      <c r="AC85" s="34"/>
      <c r="AD85" s="34"/>
      <c r="AE85" s="34"/>
    </row>
    <row r="86" spans="1:47" s="2" customFormat="1" ht="12" customHeight="1" x14ac:dyDescent="0.2">
      <c r="A86" s="34"/>
      <c r="B86" s="35"/>
      <c r="C86" s="29" t="s">
        <v>91</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x14ac:dyDescent="0.2">
      <c r="A87" s="34"/>
      <c r="B87" s="35"/>
      <c r="C87" s="36"/>
      <c r="D87" s="36"/>
      <c r="E87" s="256" t="str">
        <f>E9</f>
        <v>01 - Oprava železničního svršku</v>
      </c>
      <c r="F87" s="293"/>
      <c r="G87" s="293"/>
      <c r="H87" s="293"/>
      <c r="I87" s="36"/>
      <c r="J87" s="36"/>
      <c r="K87" s="36"/>
      <c r="L87" s="51"/>
      <c r="S87" s="34"/>
      <c r="T87" s="34"/>
      <c r="U87" s="34"/>
      <c r="V87" s="34"/>
      <c r="W87" s="34"/>
      <c r="X87" s="34"/>
      <c r="Y87" s="34"/>
      <c r="Z87" s="34"/>
      <c r="AA87" s="34"/>
      <c r="AB87" s="34"/>
      <c r="AC87" s="34"/>
      <c r="AD87" s="34"/>
      <c r="AE87" s="34"/>
    </row>
    <row r="88" spans="1:47" s="2" customFormat="1" ht="6.95" customHeight="1" x14ac:dyDescent="0.2">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x14ac:dyDescent="0.2">
      <c r="A89" s="34"/>
      <c r="B89" s="35"/>
      <c r="C89" s="29" t="s">
        <v>20</v>
      </c>
      <c r="D89" s="36"/>
      <c r="E89" s="36"/>
      <c r="F89" s="27" t="str">
        <f>F12</f>
        <v xml:space="preserve"> </v>
      </c>
      <c r="G89" s="36"/>
      <c r="H89" s="36"/>
      <c r="I89" s="29" t="s">
        <v>22</v>
      </c>
      <c r="J89" s="66" t="str">
        <f>IF(J12="","",J12)</f>
        <v>2. 1. 2023</v>
      </c>
      <c r="K89" s="36"/>
      <c r="L89" s="51"/>
      <c r="S89" s="34"/>
      <c r="T89" s="34"/>
      <c r="U89" s="34"/>
      <c r="V89" s="34"/>
      <c r="W89" s="34"/>
      <c r="X89" s="34"/>
      <c r="Y89" s="34"/>
      <c r="Z89" s="34"/>
      <c r="AA89" s="34"/>
      <c r="AB89" s="34"/>
      <c r="AC89" s="34"/>
      <c r="AD89" s="34"/>
      <c r="AE89" s="34"/>
    </row>
    <row r="90" spans="1:47" s="2" customFormat="1" ht="6.95" customHeight="1" x14ac:dyDescent="0.2">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x14ac:dyDescent="0.2">
      <c r="A91" s="34"/>
      <c r="B91" s="35"/>
      <c r="C91" s="29" t="s">
        <v>24</v>
      </c>
      <c r="D91" s="36"/>
      <c r="E91" s="36"/>
      <c r="F91" s="27" t="str">
        <f>E15</f>
        <v xml:space="preserve"> </v>
      </c>
      <c r="G91" s="36"/>
      <c r="H91" s="36"/>
      <c r="I91" s="29" t="s">
        <v>29</v>
      </c>
      <c r="J91" s="32" t="str">
        <f>E21</f>
        <v xml:space="preserve"> </v>
      </c>
      <c r="K91" s="36"/>
      <c r="L91" s="51"/>
      <c r="S91" s="34"/>
      <c r="T91" s="34"/>
      <c r="U91" s="34"/>
      <c r="V91" s="34"/>
      <c r="W91" s="34"/>
      <c r="X91" s="34"/>
      <c r="Y91" s="34"/>
      <c r="Z91" s="34"/>
      <c r="AA91" s="34"/>
      <c r="AB91" s="34"/>
      <c r="AC91" s="34"/>
      <c r="AD91" s="34"/>
      <c r="AE91" s="34"/>
    </row>
    <row r="92" spans="1:47" s="2" customFormat="1" ht="15.2" customHeight="1" x14ac:dyDescent="0.2">
      <c r="A92" s="34"/>
      <c r="B92" s="35"/>
      <c r="C92" s="29" t="s">
        <v>27</v>
      </c>
      <c r="D92" s="36"/>
      <c r="E92" s="36"/>
      <c r="F92" s="27" t="str">
        <f>IF(E18="","",E18)</f>
        <v>Vyplň údaj</v>
      </c>
      <c r="G92" s="36"/>
      <c r="H92" s="36"/>
      <c r="I92" s="29" t="s">
        <v>31</v>
      </c>
      <c r="J92" s="32" t="str">
        <f>E24</f>
        <v xml:space="preserve"> </v>
      </c>
      <c r="K92" s="36"/>
      <c r="L92" s="51"/>
      <c r="S92" s="34"/>
      <c r="T92" s="34"/>
      <c r="U92" s="34"/>
      <c r="V92" s="34"/>
      <c r="W92" s="34"/>
      <c r="X92" s="34"/>
      <c r="Y92" s="34"/>
      <c r="Z92" s="34"/>
      <c r="AA92" s="34"/>
      <c r="AB92" s="34"/>
      <c r="AC92" s="34"/>
      <c r="AD92" s="34"/>
      <c r="AE92" s="34"/>
    </row>
    <row r="93" spans="1:47" s="2" customFormat="1" ht="10.35" customHeight="1" x14ac:dyDescent="0.2">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x14ac:dyDescent="0.2">
      <c r="A94" s="34"/>
      <c r="B94" s="35"/>
      <c r="C94" s="143" t="s">
        <v>94</v>
      </c>
      <c r="D94" s="144"/>
      <c r="E94" s="144"/>
      <c r="F94" s="144"/>
      <c r="G94" s="144"/>
      <c r="H94" s="144"/>
      <c r="I94" s="144"/>
      <c r="J94" s="145" t="s">
        <v>95</v>
      </c>
      <c r="K94" s="144"/>
      <c r="L94" s="51"/>
      <c r="S94" s="34"/>
      <c r="T94" s="34"/>
      <c r="U94" s="34"/>
      <c r="V94" s="34"/>
      <c r="W94" s="34"/>
      <c r="X94" s="34"/>
      <c r="Y94" s="34"/>
      <c r="Z94" s="34"/>
      <c r="AA94" s="34"/>
      <c r="AB94" s="34"/>
      <c r="AC94" s="34"/>
      <c r="AD94" s="34"/>
      <c r="AE94" s="34"/>
    </row>
    <row r="95" spans="1:47" s="2" customFormat="1" ht="10.35" customHeight="1" x14ac:dyDescent="0.2">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x14ac:dyDescent="0.2">
      <c r="A96" s="34"/>
      <c r="B96" s="35"/>
      <c r="C96" s="146" t="s">
        <v>96</v>
      </c>
      <c r="D96" s="36"/>
      <c r="E96" s="36"/>
      <c r="F96" s="36"/>
      <c r="G96" s="36"/>
      <c r="H96" s="36"/>
      <c r="I96" s="36"/>
      <c r="J96" s="84">
        <f>J119</f>
        <v>0</v>
      </c>
      <c r="K96" s="36"/>
      <c r="L96" s="51"/>
      <c r="S96" s="34"/>
      <c r="T96" s="34"/>
      <c r="U96" s="34"/>
      <c r="V96" s="34"/>
      <c r="W96" s="34"/>
      <c r="X96" s="34"/>
      <c r="Y96" s="34"/>
      <c r="Z96" s="34"/>
      <c r="AA96" s="34"/>
      <c r="AB96" s="34"/>
      <c r="AC96" s="34"/>
      <c r="AD96" s="34"/>
      <c r="AE96" s="34"/>
      <c r="AU96" s="17" t="s">
        <v>97</v>
      </c>
    </row>
    <row r="97" spans="1:31" s="9" customFormat="1" ht="24.95" customHeight="1" x14ac:dyDescent="0.2">
      <c r="B97" s="147"/>
      <c r="C97" s="148"/>
      <c r="D97" s="149" t="s">
        <v>98</v>
      </c>
      <c r="E97" s="150"/>
      <c r="F97" s="150"/>
      <c r="G97" s="150"/>
      <c r="H97" s="150"/>
      <c r="I97" s="150"/>
      <c r="J97" s="151">
        <f>J120</f>
        <v>0</v>
      </c>
      <c r="K97" s="148"/>
      <c r="L97" s="152"/>
    </row>
    <row r="98" spans="1:31" s="10" customFormat="1" ht="19.899999999999999" customHeight="1" x14ac:dyDescent="0.2">
      <c r="B98" s="153"/>
      <c r="C98" s="154"/>
      <c r="D98" s="155" t="s">
        <v>99</v>
      </c>
      <c r="E98" s="156"/>
      <c r="F98" s="156"/>
      <c r="G98" s="156"/>
      <c r="H98" s="156"/>
      <c r="I98" s="156"/>
      <c r="J98" s="157">
        <f>J121</f>
        <v>0</v>
      </c>
      <c r="K98" s="154"/>
      <c r="L98" s="158"/>
    </row>
    <row r="99" spans="1:31" s="10" customFormat="1" ht="19.899999999999999" customHeight="1" x14ac:dyDescent="0.2">
      <c r="B99" s="153"/>
      <c r="C99" s="154"/>
      <c r="D99" s="155" t="s">
        <v>100</v>
      </c>
      <c r="E99" s="156"/>
      <c r="F99" s="156"/>
      <c r="G99" s="156"/>
      <c r="H99" s="156"/>
      <c r="I99" s="156"/>
      <c r="J99" s="157">
        <f>J370</f>
        <v>0</v>
      </c>
      <c r="K99" s="154"/>
      <c r="L99" s="158"/>
    </row>
    <row r="100" spans="1:31" s="2" customFormat="1" ht="21.75" customHeight="1" x14ac:dyDescent="0.2">
      <c r="A100" s="34"/>
      <c r="B100" s="35"/>
      <c r="C100" s="36"/>
      <c r="D100" s="36"/>
      <c r="E100" s="36"/>
      <c r="F100" s="36"/>
      <c r="G100" s="36"/>
      <c r="H100" s="36"/>
      <c r="I100" s="36"/>
      <c r="J100" s="36"/>
      <c r="K100" s="36"/>
      <c r="L100" s="51"/>
      <c r="S100" s="34"/>
      <c r="T100" s="34"/>
      <c r="U100" s="34"/>
      <c r="V100" s="34"/>
      <c r="W100" s="34"/>
      <c r="X100" s="34"/>
      <c r="Y100" s="34"/>
      <c r="Z100" s="34"/>
      <c r="AA100" s="34"/>
      <c r="AB100" s="34"/>
      <c r="AC100" s="34"/>
      <c r="AD100" s="34"/>
      <c r="AE100" s="34"/>
    </row>
    <row r="101" spans="1:31" s="2" customFormat="1" ht="6.95" customHeight="1" x14ac:dyDescent="0.2">
      <c r="A101" s="34"/>
      <c r="B101" s="54"/>
      <c r="C101" s="55"/>
      <c r="D101" s="55"/>
      <c r="E101" s="55"/>
      <c r="F101" s="55"/>
      <c r="G101" s="55"/>
      <c r="H101" s="55"/>
      <c r="I101" s="55"/>
      <c r="J101" s="55"/>
      <c r="K101" s="55"/>
      <c r="L101" s="51"/>
      <c r="S101" s="34"/>
      <c r="T101" s="34"/>
      <c r="U101" s="34"/>
      <c r="V101" s="34"/>
      <c r="W101" s="34"/>
      <c r="X101" s="34"/>
      <c r="Y101" s="34"/>
      <c r="Z101" s="34"/>
      <c r="AA101" s="34"/>
      <c r="AB101" s="34"/>
      <c r="AC101" s="34"/>
      <c r="AD101" s="34"/>
      <c r="AE101" s="34"/>
    </row>
    <row r="105" spans="1:31" s="2" customFormat="1" ht="6.95" customHeight="1" x14ac:dyDescent="0.2">
      <c r="A105" s="34"/>
      <c r="B105" s="56"/>
      <c r="C105" s="57"/>
      <c r="D105" s="57"/>
      <c r="E105" s="57"/>
      <c r="F105" s="57"/>
      <c r="G105" s="57"/>
      <c r="H105" s="57"/>
      <c r="I105" s="57"/>
      <c r="J105" s="57"/>
      <c r="K105" s="57"/>
      <c r="L105" s="51"/>
      <c r="S105" s="34"/>
      <c r="T105" s="34"/>
      <c r="U105" s="34"/>
      <c r="V105" s="34"/>
      <c r="W105" s="34"/>
      <c r="X105" s="34"/>
      <c r="Y105" s="34"/>
      <c r="Z105" s="34"/>
      <c r="AA105" s="34"/>
      <c r="AB105" s="34"/>
      <c r="AC105" s="34"/>
      <c r="AD105" s="34"/>
      <c r="AE105" s="34"/>
    </row>
    <row r="106" spans="1:31" s="2" customFormat="1" ht="24.95" customHeight="1" x14ac:dyDescent="0.2">
      <c r="A106" s="34"/>
      <c r="B106" s="35"/>
      <c r="C106" s="23" t="s">
        <v>101</v>
      </c>
      <c r="D106" s="36"/>
      <c r="E106" s="36"/>
      <c r="F106" s="36"/>
      <c r="G106" s="36"/>
      <c r="H106" s="36"/>
      <c r="I106" s="36"/>
      <c r="J106" s="36"/>
      <c r="K106" s="36"/>
      <c r="L106" s="51"/>
      <c r="S106" s="34"/>
      <c r="T106" s="34"/>
      <c r="U106" s="34"/>
      <c r="V106" s="34"/>
      <c r="W106" s="34"/>
      <c r="X106" s="34"/>
      <c r="Y106" s="34"/>
      <c r="Z106" s="34"/>
      <c r="AA106" s="34"/>
      <c r="AB106" s="34"/>
      <c r="AC106" s="34"/>
      <c r="AD106" s="34"/>
      <c r="AE106" s="34"/>
    </row>
    <row r="107" spans="1:31" s="2" customFormat="1" ht="6.95" customHeight="1" x14ac:dyDescent="0.2">
      <c r="A107" s="34"/>
      <c r="B107" s="35"/>
      <c r="C107" s="36"/>
      <c r="D107" s="36"/>
      <c r="E107" s="36"/>
      <c r="F107" s="36"/>
      <c r="G107" s="36"/>
      <c r="H107" s="36"/>
      <c r="I107" s="36"/>
      <c r="J107" s="36"/>
      <c r="K107" s="36"/>
      <c r="L107" s="51"/>
      <c r="S107" s="34"/>
      <c r="T107" s="34"/>
      <c r="U107" s="34"/>
      <c r="V107" s="34"/>
      <c r="W107" s="34"/>
      <c r="X107" s="34"/>
      <c r="Y107" s="34"/>
      <c r="Z107" s="34"/>
      <c r="AA107" s="34"/>
      <c r="AB107" s="34"/>
      <c r="AC107" s="34"/>
      <c r="AD107" s="34"/>
      <c r="AE107" s="34"/>
    </row>
    <row r="108" spans="1:31" s="2" customFormat="1" ht="12" customHeight="1" x14ac:dyDescent="0.2">
      <c r="A108" s="34"/>
      <c r="B108" s="35"/>
      <c r="C108" s="29" t="s">
        <v>16</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16.5" customHeight="1" x14ac:dyDescent="0.2">
      <c r="A109" s="34"/>
      <c r="B109" s="35"/>
      <c r="C109" s="36"/>
      <c r="D109" s="36"/>
      <c r="E109" s="294" t="str">
        <f>E7</f>
        <v>11  Oprava trati v úseku Středokluky - Noutonice</v>
      </c>
      <c r="F109" s="295"/>
      <c r="G109" s="295"/>
      <c r="H109" s="295"/>
      <c r="I109" s="36"/>
      <c r="J109" s="36"/>
      <c r="K109" s="36"/>
      <c r="L109" s="51"/>
      <c r="S109" s="34"/>
      <c r="T109" s="34"/>
      <c r="U109" s="34"/>
      <c r="V109" s="34"/>
      <c r="W109" s="34"/>
      <c r="X109" s="34"/>
      <c r="Y109" s="34"/>
      <c r="Z109" s="34"/>
      <c r="AA109" s="34"/>
      <c r="AB109" s="34"/>
      <c r="AC109" s="34"/>
      <c r="AD109" s="34"/>
      <c r="AE109" s="34"/>
    </row>
    <row r="110" spans="1:31" s="2" customFormat="1" ht="12" customHeight="1" x14ac:dyDescent="0.2">
      <c r="A110" s="34"/>
      <c r="B110" s="35"/>
      <c r="C110" s="29" t="s">
        <v>91</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16.5" customHeight="1" x14ac:dyDescent="0.2">
      <c r="A111" s="34"/>
      <c r="B111" s="35"/>
      <c r="C111" s="36"/>
      <c r="D111" s="36"/>
      <c r="E111" s="256" t="str">
        <f>E9</f>
        <v>01 - Oprava železničního svršku</v>
      </c>
      <c r="F111" s="293"/>
      <c r="G111" s="293"/>
      <c r="H111" s="293"/>
      <c r="I111" s="36"/>
      <c r="J111" s="36"/>
      <c r="K111" s="36"/>
      <c r="L111" s="51"/>
      <c r="S111" s="34"/>
      <c r="T111" s="34"/>
      <c r="U111" s="34"/>
      <c r="V111" s="34"/>
      <c r="W111" s="34"/>
      <c r="X111" s="34"/>
      <c r="Y111" s="34"/>
      <c r="Z111" s="34"/>
      <c r="AA111" s="34"/>
      <c r="AB111" s="34"/>
      <c r="AC111" s="34"/>
      <c r="AD111" s="34"/>
      <c r="AE111" s="34"/>
    </row>
    <row r="112" spans="1:31" s="2" customFormat="1" ht="6.95" customHeight="1" x14ac:dyDescent="0.2">
      <c r="A112" s="34"/>
      <c r="B112" s="35"/>
      <c r="C112" s="36"/>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2" customHeight="1" x14ac:dyDescent="0.2">
      <c r="A113" s="34"/>
      <c r="B113" s="35"/>
      <c r="C113" s="29" t="s">
        <v>20</v>
      </c>
      <c r="D113" s="36"/>
      <c r="E113" s="36"/>
      <c r="F113" s="27" t="str">
        <f>F12</f>
        <v xml:space="preserve"> </v>
      </c>
      <c r="G113" s="36"/>
      <c r="H113" s="36"/>
      <c r="I113" s="29" t="s">
        <v>22</v>
      </c>
      <c r="J113" s="66" t="str">
        <f>IF(J12="","",J12)</f>
        <v>2. 1. 2023</v>
      </c>
      <c r="K113" s="36"/>
      <c r="L113" s="51"/>
      <c r="S113" s="34"/>
      <c r="T113" s="34"/>
      <c r="U113" s="34"/>
      <c r="V113" s="34"/>
      <c r="W113" s="34"/>
      <c r="X113" s="34"/>
      <c r="Y113" s="34"/>
      <c r="Z113" s="34"/>
      <c r="AA113" s="34"/>
      <c r="AB113" s="34"/>
      <c r="AC113" s="34"/>
      <c r="AD113" s="34"/>
      <c r="AE113" s="34"/>
    </row>
    <row r="114" spans="1:65" s="2" customFormat="1" ht="6.95" customHeight="1" x14ac:dyDescent="0.2">
      <c r="A114" s="34"/>
      <c r="B114" s="35"/>
      <c r="C114" s="36"/>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5.2" customHeight="1" x14ac:dyDescent="0.2">
      <c r="A115" s="34"/>
      <c r="B115" s="35"/>
      <c r="C115" s="29" t="s">
        <v>24</v>
      </c>
      <c r="D115" s="36"/>
      <c r="E115" s="36"/>
      <c r="F115" s="27" t="str">
        <f>E15</f>
        <v xml:space="preserve"> </v>
      </c>
      <c r="G115" s="36"/>
      <c r="H115" s="36"/>
      <c r="I115" s="29" t="s">
        <v>29</v>
      </c>
      <c r="J115" s="32" t="str">
        <f>E21</f>
        <v xml:space="preserve"> </v>
      </c>
      <c r="K115" s="36"/>
      <c r="L115" s="51"/>
      <c r="S115" s="34"/>
      <c r="T115" s="34"/>
      <c r="U115" s="34"/>
      <c r="V115" s="34"/>
      <c r="W115" s="34"/>
      <c r="X115" s="34"/>
      <c r="Y115" s="34"/>
      <c r="Z115" s="34"/>
      <c r="AA115" s="34"/>
      <c r="AB115" s="34"/>
      <c r="AC115" s="34"/>
      <c r="AD115" s="34"/>
      <c r="AE115" s="34"/>
    </row>
    <row r="116" spans="1:65" s="2" customFormat="1" ht="15.2" customHeight="1" x14ac:dyDescent="0.2">
      <c r="A116" s="34"/>
      <c r="B116" s="35"/>
      <c r="C116" s="29" t="s">
        <v>27</v>
      </c>
      <c r="D116" s="36"/>
      <c r="E116" s="36"/>
      <c r="F116" s="27" t="str">
        <f>IF(E18="","",E18)</f>
        <v>Vyplň údaj</v>
      </c>
      <c r="G116" s="36"/>
      <c r="H116" s="36"/>
      <c r="I116" s="29" t="s">
        <v>31</v>
      </c>
      <c r="J116" s="32" t="str">
        <f>E24</f>
        <v xml:space="preserve"> </v>
      </c>
      <c r="K116" s="36"/>
      <c r="L116" s="51"/>
      <c r="S116" s="34"/>
      <c r="T116" s="34"/>
      <c r="U116" s="34"/>
      <c r="V116" s="34"/>
      <c r="W116" s="34"/>
      <c r="X116" s="34"/>
      <c r="Y116" s="34"/>
      <c r="Z116" s="34"/>
      <c r="AA116" s="34"/>
      <c r="AB116" s="34"/>
      <c r="AC116" s="34"/>
      <c r="AD116" s="34"/>
      <c r="AE116" s="34"/>
    </row>
    <row r="117" spans="1:65" s="2" customFormat="1" ht="10.35" customHeight="1" x14ac:dyDescent="0.2">
      <c r="A117" s="34"/>
      <c r="B117" s="35"/>
      <c r="C117" s="36"/>
      <c r="D117" s="36"/>
      <c r="E117" s="36"/>
      <c r="F117" s="36"/>
      <c r="G117" s="36"/>
      <c r="H117" s="36"/>
      <c r="I117" s="36"/>
      <c r="J117" s="36"/>
      <c r="K117" s="36"/>
      <c r="L117" s="51"/>
      <c r="S117" s="34"/>
      <c r="T117" s="34"/>
      <c r="U117" s="34"/>
      <c r="V117" s="34"/>
      <c r="W117" s="34"/>
      <c r="X117" s="34"/>
      <c r="Y117" s="34"/>
      <c r="Z117" s="34"/>
      <c r="AA117" s="34"/>
      <c r="AB117" s="34"/>
      <c r="AC117" s="34"/>
      <c r="AD117" s="34"/>
      <c r="AE117" s="34"/>
    </row>
    <row r="118" spans="1:65" s="11" customFormat="1" ht="29.25" customHeight="1" x14ac:dyDescent="0.2">
      <c r="A118" s="159"/>
      <c r="B118" s="160"/>
      <c r="C118" s="161" t="s">
        <v>102</v>
      </c>
      <c r="D118" s="162" t="s">
        <v>58</v>
      </c>
      <c r="E118" s="162" t="s">
        <v>54</v>
      </c>
      <c r="F118" s="162" t="s">
        <v>55</v>
      </c>
      <c r="G118" s="162" t="s">
        <v>103</v>
      </c>
      <c r="H118" s="162" t="s">
        <v>104</v>
      </c>
      <c r="I118" s="162" t="s">
        <v>105</v>
      </c>
      <c r="J118" s="162" t="s">
        <v>95</v>
      </c>
      <c r="K118" s="163" t="s">
        <v>106</v>
      </c>
      <c r="L118" s="164"/>
      <c r="M118" s="75" t="s">
        <v>1</v>
      </c>
      <c r="N118" s="76" t="s">
        <v>37</v>
      </c>
      <c r="O118" s="76" t="s">
        <v>107</v>
      </c>
      <c r="P118" s="76" t="s">
        <v>108</v>
      </c>
      <c r="Q118" s="76" t="s">
        <v>109</v>
      </c>
      <c r="R118" s="76" t="s">
        <v>110</v>
      </c>
      <c r="S118" s="76" t="s">
        <v>111</v>
      </c>
      <c r="T118" s="77" t="s">
        <v>112</v>
      </c>
      <c r="U118" s="159"/>
      <c r="V118" s="159"/>
      <c r="W118" s="159"/>
      <c r="X118" s="159"/>
      <c r="Y118" s="159"/>
      <c r="Z118" s="159"/>
      <c r="AA118" s="159"/>
      <c r="AB118" s="159"/>
      <c r="AC118" s="159"/>
      <c r="AD118" s="159"/>
      <c r="AE118" s="159"/>
    </row>
    <row r="119" spans="1:65" s="2" customFormat="1" ht="22.9" customHeight="1" x14ac:dyDescent="0.25">
      <c r="A119" s="34"/>
      <c r="B119" s="35"/>
      <c r="C119" s="82" t="s">
        <v>113</v>
      </c>
      <c r="D119" s="36"/>
      <c r="E119" s="36"/>
      <c r="F119" s="36"/>
      <c r="G119" s="36"/>
      <c r="H119" s="36"/>
      <c r="I119" s="36"/>
      <c r="J119" s="165">
        <f>BK119</f>
        <v>0</v>
      </c>
      <c r="K119" s="36"/>
      <c r="L119" s="39"/>
      <c r="M119" s="78"/>
      <c r="N119" s="166"/>
      <c r="O119" s="79"/>
      <c r="P119" s="167">
        <f>P120</f>
        <v>0</v>
      </c>
      <c r="Q119" s="79"/>
      <c r="R119" s="167">
        <f>R120</f>
        <v>6578.6245800000006</v>
      </c>
      <c r="S119" s="79"/>
      <c r="T119" s="168">
        <f>T120</f>
        <v>0</v>
      </c>
      <c r="U119" s="34"/>
      <c r="V119" s="34"/>
      <c r="W119" s="34"/>
      <c r="X119" s="34"/>
      <c r="Y119" s="34"/>
      <c r="Z119" s="34"/>
      <c r="AA119" s="34"/>
      <c r="AB119" s="34"/>
      <c r="AC119" s="34"/>
      <c r="AD119" s="34"/>
      <c r="AE119" s="34"/>
      <c r="AT119" s="17" t="s">
        <v>72</v>
      </c>
      <c r="AU119" s="17" t="s">
        <v>97</v>
      </c>
      <c r="BK119" s="169">
        <f>BK120</f>
        <v>0</v>
      </c>
    </row>
    <row r="120" spans="1:65" s="12" customFormat="1" ht="25.9" customHeight="1" x14ac:dyDescent="0.2">
      <c r="B120" s="170"/>
      <c r="C120" s="171"/>
      <c r="D120" s="172" t="s">
        <v>72</v>
      </c>
      <c r="E120" s="173" t="s">
        <v>114</v>
      </c>
      <c r="F120" s="173" t="s">
        <v>115</v>
      </c>
      <c r="G120" s="171"/>
      <c r="H120" s="171"/>
      <c r="I120" s="174"/>
      <c r="J120" s="175">
        <f>BK120</f>
        <v>0</v>
      </c>
      <c r="K120" s="171"/>
      <c r="L120" s="176"/>
      <c r="M120" s="177"/>
      <c r="N120" s="178"/>
      <c r="O120" s="178"/>
      <c r="P120" s="179">
        <f>P121+P370</f>
        <v>0</v>
      </c>
      <c r="Q120" s="178"/>
      <c r="R120" s="179">
        <f>R121+R370</f>
        <v>6578.6245800000006</v>
      </c>
      <c r="S120" s="178"/>
      <c r="T120" s="180">
        <f>T121+T370</f>
        <v>0</v>
      </c>
      <c r="AR120" s="181" t="s">
        <v>81</v>
      </c>
      <c r="AT120" s="182" t="s">
        <v>72</v>
      </c>
      <c r="AU120" s="182" t="s">
        <v>73</v>
      </c>
      <c r="AY120" s="181" t="s">
        <v>116</v>
      </c>
      <c r="BK120" s="183">
        <f>BK121+BK370</f>
        <v>0</v>
      </c>
    </row>
    <row r="121" spans="1:65" s="12" customFormat="1" ht="22.9" customHeight="1" x14ac:dyDescent="0.2">
      <c r="B121" s="170"/>
      <c r="C121" s="171"/>
      <c r="D121" s="172" t="s">
        <v>72</v>
      </c>
      <c r="E121" s="184" t="s">
        <v>117</v>
      </c>
      <c r="F121" s="184" t="s">
        <v>118</v>
      </c>
      <c r="G121" s="171"/>
      <c r="H121" s="171"/>
      <c r="I121" s="174"/>
      <c r="J121" s="185">
        <f>BK121</f>
        <v>0</v>
      </c>
      <c r="K121" s="171"/>
      <c r="L121" s="176"/>
      <c r="M121" s="177"/>
      <c r="N121" s="178"/>
      <c r="O121" s="178"/>
      <c r="P121" s="179">
        <f>SUM(P122:P369)</f>
        <v>0</v>
      </c>
      <c r="Q121" s="178"/>
      <c r="R121" s="179">
        <f>SUM(R122:R369)</f>
        <v>6578.6245800000006</v>
      </c>
      <c r="S121" s="178"/>
      <c r="T121" s="180">
        <f>SUM(T122:T369)</f>
        <v>0</v>
      </c>
      <c r="AR121" s="181" t="s">
        <v>81</v>
      </c>
      <c r="AT121" s="182" t="s">
        <v>72</v>
      </c>
      <c r="AU121" s="182" t="s">
        <v>81</v>
      </c>
      <c r="AY121" s="181" t="s">
        <v>116</v>
      </c>
      <c r="BK121" s="183">
        <f>SUM(BK122:BK369)</f>
        <v>0</v>
      </c>
    </row>
    <row r="122" spans="1:65" s="2" customFormat="1" ht="78" customHeight="1" x14ac:dyDescent="0.2">
      <c r="A122" s="34"/>
      <c r="B122" s="35"/>
      <c r="C122" s="186" t="s">
        <v>81</v>
      </c>
      <c r="D122" s="186" t="s">
        <v>119</v>
      </c>
      <c r="E122" s="187" t="s">
        <v>120</v>
      </c>
      <c r="F122" s="188" t="s">
        <v>121</v>
      </c>
      <c r="G122" s="189" t="s">
        <v>122</v>
      </c>
      <c r="H122" s="190">
        <v>100</v>
      </c>
      <c r="I122" s="191"/>
      <c r="J122" s="192">
        <f>ROUND(I122*H122,2)</f>
        <v>0</v>
      </c>
      <c r="K122" s="188" t="s">
        <v>123</v>
      </c>
      <c r="L122" s="39"/>
      <c r="M122" s="193" t="s">
        <v>1</v>
      </c>
      <c r="N122" s="194" t="s">
        <v>38</v>
      </c>
      <c r="O122" s="71"/>
      <c r="P122" s="195">
        <f>O122*H122</f>
        <v>0</v>
      </c>
      <c r="Q122" s="195">
        <v>0</v>
      </c>
      <c r="R122" s="195">
        <f>Q122*H122</f>
        <v>0</v>
      </c>
      <c r="S122" s="195">
        <v>0</v>
      </c>
      <c r="T122" s="196">
        <f>S122*H122</f>
        <v>0</v>
      </c>
      <c r="U122" s="34"/>
      <c r="V122" s="34"/>
      <c r="W122" s="34"/>
      <c r="X122" s="34"/>
      <c r="Y122" s="34"/>
      <c r="Z122" s="34"/>
      <c r="AA122" s="34"/>
      <c r="AB122" s="34"/>
      <c r="AC122" s="34"/>
      <c r="AD122" s="34"/>
      <c r="AE122" s="34"/>
      <c r="AR122" s="197" t="s">
        <v>124</v>
      </c>
      <c r="AT122" s="197" t="s">
        <v>119</v>
      </c>
      <c r="AU122" s="197" t="s">
        <v>83</v>
      </c>
      <c r="AY122" s="17" t="s">
        <v>116</v>
      </c>
      <c r="BE122" s="198">
        <f>IF(N122="základní",J122,0)</f>
        <v>0</v>
      </c>
      <c r="BF122" s="198">
        <f>IF(N122="snížená",J122,0)</f>
        <v>0</v>
      </c>
      <c r="BG122" s="198">
        <f>IF(N122="zákl. přenesená",J122,0)</f>
        <v>0</v>
      </c>
      <c r="BH122" s="198">
        <f>IF(N122="sníž. přenesená",J122,0)</f>
        <v>0</v>
      </c>
      <c r="BI122" s="198">
        <f>IF(N122="nulová",J122,0)</f>
        <v>0</v>
      </c>
      <c r="BJ122" s="17" t="s">
        <v>81</v>
      </c>
      <c r="BK122" s="198">
        <f>ROUND(I122*H122,2)</f>
        <v>0</v>
      </c>
      <c r="BL122" s="17" t="s">
        <v>124</v>
      </c>
      <c r="BM122" s="197" t="s">
        <v>125</v>
      </c>
    </row>
    <row r="123" spans="1:65" s="13" customFormat="1" x14ac:dyDescent="0.2">
      <c r="B123" s="199"/>
      <c r="C123" s="200"/>
      <c r="D123" s="201" t="s">
        <v>126</v>
      </c>
      <c r="E123" s="202" t="s">
        <v>1</v>
      </c>
      <c r="F123" s="203" t="s">
        <v>127</v>
      </c>
      <c r="G123" s="200"/>
      <c r="H123" s="204">
        <v>100</v>
      </c>
      <c r="I123" s="205"/>
      <c r="J123" s="200"/>
      <c r="K123" s="200"/>
      <c r="L123" s="206"/>
      <c r="M123" s="207"/>
      <c r="N123" s="208"/>
      <c r="O123" s="208"/>
      <c r="P123" s="208"/>
      <c r="Q123" s="208"/>
      <c r="R123" s="208"/>
      <c r="S123" s="208"/>
      <c r="T123" s="209"/>
      <c r="AT123" s="210" t="s">
        <v>126</v>
      </c>
      <c r="AU123" s="210" t="s">
        <v>83</v>
      </c>
      <c r="AV123" s="13" t="s">
        <v>83</v>
      </c>
      <c r="AW123" s="13" t="s">
        <v>30</v>
      </c>
      <c r="AX123" s="13" t="s">
        <v>73</v>
      </c>
      <c r="AY123" s="210" t="s">
        <v>116</v>
      </c>
    </row>
    <row r="124" spans="1:65" s="14" customFormat="1" x14ac:dyDescent="0.2">
      <c r="B124" s="211"/>
      <c r="C124" s="212"/>
      <c r="D124" s="201" t="s">
        <v>126</v>
      </c>
      <c r="E124" s="213" t="s">
        <v>1</v>
      </c>
      <c r="F124" s="214" t="s">
        <v>128</v>
      </c>
      <c r="G124" s="212"/>
      <c r="H124" s="215">
        <v>100</v>
      </c>
      <c r="I124" s="216"/>
      <c r="J124" s="212"/>
      <c r="K124" s="212"/>
      <c r="L124" s="217"/>
      <c r="M124" s="218"/>
      <c r="N124" s="219"/>
      <c r="O124" s="219"/>
      <c r="P124" s="219"/>
      <c r="Q124" s="219"/>
      <c r="R124" s="219"/>
      <c r="S124" s="219"/>
      <c r="T124" s="220"/>
      <c r="AT124" s="221" t="s">
        <v>126</v>
      </c>
      <c r="AU124" s="221" t="s">
        <v>83</v>
      </c>
      <c r="AV124" s="14" t="s">
        <v>124</v>
      </c>
      <c r="AW124" s="14" t="s">
        <v>30</v>
      </c>
      <c r="AX124" s="14" t="s">
        <v>81</v>
      </c>
      <c r="AY124" s="221" t="s">
        <v>116</v>
      </c>
    </row>
    <row r="125" spans="1:65" s="2" customFormat="1" ht="66.75" customHeight="1" x14ac:dyDescent="0.2">
      <c r="A125" s="34"/>
      <c r="B125" s="35"/>
      <c r="C125" s="186" t="s">
        <v>83</v>
      </c>
      <c r="D125" s="186" t="s">
        <v>119</v>
      </c>
      <c r="E125" s="187" t="s">
        <v>129</v>
      </c>
      <c r="F125" s="188" t="s">
        <v>130</v>
      </c>
      <c r="G125" s="189" t="s">
        <v>122</v>
      </c>
      <c r="H125" s="190">
        <v>7080</v>
      </c>
      <c r="I125" s="191"/>
      <c r="J125" s="192">
        <f>ROUND(I125*H125,2)</f>
        <v>0</v>
      </c>
      <c r="K125" s="188" t="s">
        <v>123</v>
      </c>
      <c r="L125" s="39"/>
      <c r="M125" s="193" t="s">
        <v>1</v>
      </c>
      <c r="N125" s="194" t="s">
        <v>38</v>
      </c>
      <c r="O125" s="71"/>
      <c r="P125" s="195">
        <f>O125*H125</f>
        <v>0</v>
      </c>
      <c r="Q125" s="195">
        <v>0</v>
      </c>
      <c r="R125" s="195">
        <f>Q125*H125</f>
        <v>0</v>
      </c>
      <c r="S125" s="195">
        <v>0</v>
      </c>
      <c r="T125" s="196">
        <f>S125*H125</f>
        <v>0</v>
      </c>
      <c r="U125" s="34"/>
      <c r="V125" s="34"/>
      <c r="W125" s="34"/>
      <c r="X125" s="34"/>
      <c r="Y125" s="34"/>
      <c r="Z125" s="34"/>
      <c r="AA125" s="34"/>
      <c r="AB125" s="34"/>
      <c r="AC125" s="34"/>
      <c r="AD125" s="34"/>
      <c r="AE125" s="34"/>
      <c r="AR125" s="197" t="s">
        <v>124</v>
      </c>
      <c r="AT125" s="197" t="s">
        <v>119</v>
      </c>
      <c r="AU125" s="197" t="s">
        <v>83</v>
      </c>
      <c r="AY125" s="17" t="s">
        <v>116</v>
      </c>
      <c r="BE125" s="198">
        <f>IF(N125="základní",J125,0)</f>
        <v>0</v>
      </c>
      <c r="BF125" s="198">
        <f>IF(N125="snížená",J125,0)</f>
        <v>0</v>
      </c>
      <c r="BG125" s="198">
        <f>IF(N125="zákl. přenesená",J125,0)</f>
        <v>0</v>
      </c>
      <c r="BH125" s="198">
        <f>IF(N125="sníž. přenesená",J125,0)</f>
        <v>0</v>
      </c>
      <c r="BI125" s="198">
        <f>IF(N125="nulová",J125,0)</f>
        <v>0</v>
      </c>
      <c r="BJ125" s="17" t="s">
        <v>81</v>
      </c>
      <c r="BK125" s="198">
        <f>ROUND(I125*H125,2)</f>
        <v>0</v>
      </c>
      <c r="BL125" s="17" t="s">
        <v>124</v>
      </c>
      <c r="BM125" s="197" t="s">
        <v>131</v>
      </c>
    </row>
    <row r="126" spans="1:65" s="13" customFormat="1" x14ac:dyDescent="0.2">
      <c r="B126" s="199"/>
      <c r="C126" s="200"/>
      <c r="D126" s="201" t="s">
        <v>126</v>
      </c>
      <c r="E126" s="202" t="s">
        <v>1</v>
      </c>
      <c r="F126" s="203" t="s">
        <v>132</v>
      </c>
      <c r="G126" s="200"/>
      <c r="H126" s="204">
        <v>7080</v>
      </c>
      <c r="I126" s="205"/>
      <c r="J126" s="200"/>
      <c r="K126" s="200"/>
      <c r="L126" s="206"/>
      <c r="M126" s="207"/>
      <c r="N126" s="208"/>
      <c r="O126" s="208"/>
      <c r="P126" s="208"/>
      <c r="Q126" s="208"/>
      <c r="R126" s="208"/>
      <c r="S126" s="208"/>
      <c r="T126" s="209"/>
      <c r="AT126" s="210" t="s">
        <v>126</v>
      </c>
      <c r="AU126" s="210" t="s">
        <v>83</v>
      </c>
      <c r="AV126" s="13" t="s">
        <v>83</v>
      </c>
      <c r="AW126" s="13" t="s">
        <v>30</v>
      </c>
      <c r="AX126" s="13" t="s">
        <v>73</v>
      </c>
      <c r="AY126" s="210" t="s">
        <v>116</v>
      </c>
    </row>
    <row r="127" spans="1:65" s="14" customFormat="1" x14ac:dyDescent="0.2">
      <c r="B127" s="211"/>
      <c r="C127" s="212"/>
      <c r="D127" s="201" t="s">
        <v>126</v>
      </c>
      <c r="E127" s="213" t="s">
        <v>1</v>
      </c>
      <c r="F127" s="214" t="s">
        <v>128</v>
      </c>
      <c r="G127" s="212"/>
      <c r="H127" s="215">
        <v>7080</v>
      </c>
      <c r="I127" s="216"/>
      <c r="J127" s="212"/>
      <c r="K127" s="212"/>
      <c r="L127" s="217"/>
      <c r="M127" s="218"/>
      <c r="N127" s="219"/>
      <c r="O127" s="219"/>
      <c r="P127" s="219"/>
      <c r="Q127" s="219"/>
      <c r="R127" s="219"/>
      <c r="S127" s="219"/>
      <c r="T127" s="220"/>
      <c r="AT127" s="221" t="s">
        <v>126</v>
      </c>
      <c r="AU127" s="221" t="s">
        <v>83</v>
      </c>
      <c r="AV127" s="14" t="s">
        <v>124</v>
      </c>
      <c r="AW127" s="14" t="s">
        <v>30</v>
      </c>
      <c r="AX127" s="14" t="s">
        <v>81</v>
      </c>
      <c r="AY127" s="221" t="s">
        <v>116</v>
      </c>
    </row>
    <row r="128" spans="1:65" s="2" customFormat="1" ht="167.1" customHeight="1" x14ac:dyDescent="0.2">
      <c r="A128" s="34"/>
      <c r="B128" s="35"/>
      <c r="C128" s="186" t="s">
        <v>133</v>
      </c>
      <c r="D128" s="186" t="s">
        <v>119</v>
      </c>
      <c r="E128" s="187" t="s">
        <v>134</v>
      </c>
      <c r="F128" s="188" t="s">
        <v>135</v>
      </c>
      <c r="G128" s="189" t="s">
        <v>136</v>
      </c>
      <c r="H128" s="190">
        <v>2.4540000000000002</v>
      </c>
      <c r="I128" s="191"/>
      <c r="J128" s="192">
        <f>ROUND(I128*H128,2)</f>
        <v>0</v>
      </c>
      <c r="K128" s="188" t="s">
        <v>123</v>
      </c>
      <c r="L128" s="39"/>
      <c r="M128" s="193" t="s">
        <v>1</v>
      </c>
      <c r="N128" s="194" t="s">
        <v>38</v>
      </c>
      <c r="O128" s="71"/>
      <c r="P128" s="195">
        <f>O128*H128</f>
        <v>0</v>
      </c>
      <c r="Q128" s="195">
        <v>0</v>
      </c>
      <c r="R128" s="195">
        <f>Q128*H128</f>
        <v>0</v>
      </c>
      <c r="S128" s="195">
        <v>0</v>
      </c>
      <c r="T128" s="196">
        <f>S128*H128</f>
        <v>0</v>
      </c>
      <c r="U128" s="34"/>
      <c r="V128" s="34"/>
      <c r="W128" s="34"/>
      <c r="X128" s="34"/>
      <c r="Y128" s="34"/>
      <c r="Z128" s="34"/>
      <c r="AA128" s="34"/>
      <c r="AB128" s="34"/>
      <c r="AC128" s="34"/>
      <c r="AD128" s="34"/>
      <c r="AE128" s="34"/>
      <c r="AR128" s="197" t="s">
        <v>124</v>
      </c>
      <c r="AT128" s="197" t="s">
        <v>119</v>
      </c>
      <c r="AU128" s="197" t="s">
        <v>83</v>
      </c>
      <c r="AY128" s="17" t="s">
        <v>116</v>
      </c>
      <c r="BE128" s="198">
        <f>IF(N128="základní",J128,0)</f>
        <v>0</v>
      </c>
      <c r="BF128" s="198">
        <f>IF(N128="snížená",J128,0)</f>
        <v>0</v>
      </c>
      <c r="BG128" s="198">
        <f>IF(N128="zákl. přenesená",J128,0)</f>
        <v>0</v>
      </c>
      <c r="BH128" s="198">
        <f>IF(N128="sníž. přenesená",J128,0)</f>
        <v>0</v>
      </c>
      <c r="BI128" s="198">
        <f>IF(N128="nulová",J128,0)</f>
        <v>0</v>
      </c>
      <c r="BJ128" s="17" t="s">
        <v>81</v>
      </c>
      <c r="BK128" s="198">
        <f>ROUND(I128*H128,2)</f>
        <v>0</v>
      </c>
      <c r="BL128" s="17" t="s">
        <v>124</v>
      </c>
      <c r="BM128" s="197" t="s">
        <v>137</v>
      </c>
    </row>
    <row r="129" spans="1:65" s="13" customFormat="1" x14ac:dyDescent="0.2">
      <c r="B129" s="199"/>
      <c r="C129" s="200"/>
      <c r="D129" s="201" t="s">
        <v>126</v>
      </c>
      <c r="E129" s="202" t="s">
        <v>1</v>
      </c>
      <c r="F129" s="203" t="s">
        <v>138</v>
      </c>
      <c r="G129" s="200"/>
      <c r="H129" s="204">
        <v>0.53800000000000003</v>
      </c>
      <c r="I129" s="205"/>
      <c r="J129" s="200"/>
      <c r="K129" s="200"/>
      <c r="L129" s="206"/>
      <c r="M129" s="207"/>
      <c r="N129" s="208"/>
      <c r="O129" s="208"/>
      <c r="P129" s="208"/>
      <c r="Q129" s="208"/>
      <c r="R129" s="208"/>
      <c r="S129" s="208"/>
      <c r="T129" s="209"/>
      <c r="AT129" s="210" t="s">
        <v>126</v>
      </c>
      <c r="AU129" s="210" t="s">
        <v>83</v>
      </c>
      <c r="AV129" s="13" t="s">
        <v>83</v>
      </c>
      <c r="AW129" s="13" t="s">
        <v>30</v>
      </c>
      <c r="AX129" s="13" t="s">
        <v>73</v>
      </c>
      <c r="AY129" s="210" t="s">
        <v>116</v>
      </c>
    </row>
    <row r="130" spans="1:65" s="13" customFormat="1" x14ac:dyDescent="0.2">
      <c r="B130" s="199"/>
      <c r="C130" s="200"/>
      <c r="D130" s="201" t="s">
        <v>126</v>
      </c>
      <c r="E130" s="202" t="s">
        <v>1</v>
      </c>
      <c r="F130" s="203" t="s">
        <v>139</v>
      </c>
      <c r="G130" s="200"/>
      <c r="H130" s="204">
        <v>1.9159999999999999</v>
      </c>
      <c r="I130" s="205"/>
      <c r="J130" s="200"/>
      <c r="K130" s="200"/>
      <c r="L130" s="206"/>
      <c r="M130" s="207"/>
      <c r="N130" s="208"/>
      <c r="O130" s="208"/>
      <c r="P130" s="208"/>
      <c r="Q130" s="208"/>
      <c r="R130" s="208"/>
      <c r="S130" s="208"/>
      <c r="T130" s="209"/>
      <c r="AT130" s="210" t="s">
        <v>126</v>
      </c>
      <c r="AU130" s="210" t="s">
        <v>83</v>
      </c>
      <c r="AV130" s="13" t="s">
        <v>83</v>
      </c>
      <c r="AW130" s="13" t="s">
        <v>30</v>
      </c>
      <c r="AX130" s="13" t="s">
        <v>73</v>
      </c>
      <c r="AY130" s="210" t="s">
        <v>116</v>
      </c>
    </row>
    <row r="131" spans="1:65" s="14" customFormat="1" x14ac:dyDescent="0.2">
      <c r="B131" s="211"/>
      <c r="C131" s="212"/>
      <c r="D131" s="201" t="s">
        <v>126</v>
      </c>
      <c r="E131" s="213" t="s">
        <v>1</v>
      </c>
      <c r="F131" s="214" t="s">
        <v>128</v>
      </c>
      <c r="G131" s="212"/>
      <c r="H131" s="215">
        <v>2.4540000000000002</v>
      </c>
      <c r="I131" s="216"/>
      <c r="J131" s="212"/>
      <c r="K131" s="212"/>
      <c r="L131" s="217"/>
      <c r="M131" s="218"/>
      <c r="N131" s="219"/>
      <c r="O131" s="219"/>
      <c r="P131" s="219"/>
      <c r="Q131" s="219"/>
      <c r="R131" s="219"/>
      <c r="S131" s="219"/>
      <c r="T131" s="220"/>
      <c r="AT131" s="221" t="s">
        <v>126</v>
      </c>
      <c r="AU131" s="221" t="s">
        <v>83</v>
      </c>
      <c r="AV131" s="14" t="s">
        <v>124</v>
      </c>
      <c r="AW131" s="14" t="s">
        <v>30</v>
      </c>
      <c r="AX131" s="14" t="s">
        <v>81</v>
      </c>
      <c r="AY131" s="221" t="s">
        <v>116</v>
      </c>
    </row>
    <row r="132" spans="1:65" s="2" customFormat="1" ht="76.349999999999994" customHeight="1" x14ac:dyDescent="0.2">
      <c r="A132" s="34"/>
      <c r="B132" s="35"/>
      <c r="C132" s="186" t="s">
        <v>124</v>
      </c>
      <c r="D132" s="186" t="s">
        <v>119</v>
      </c>
      <c r="E132" s="187" t="s">
        <v>140</v>
      </c>
      <c r="F132" s="188" t="s">
        <v>141</v>
      </c>
      <c r="G132" s="189" t="s">
        <v>142</v>
      </c>
      <c r="H132" s="190">
        <v>3624.88</v>
      </c>
      <c r="I132" s="191"/>
      <c r="J132" s="192">
        <f>ROUND(I132*H132,2)</f>
        <v>0</v>
      </c>
      <c r="K132" s="188" t="s">
        <v>123</v>
      </c>
      <c r="L132" s="39"/>
      <c r="M132" s="193" t="s">
        <v>1</v>
      </c>
      <c r="N132" s="194" t="s">
        <v>38</v>
      </c>
      <c r="O132" s="71"/>
      <c r="P132" s="195">
        <f>O132*H132</f>
        <v>0</v>
      </c>
      <c r="Q132" s="195">
        <v>0</v>
      </c>
      <c r="R132" s="195">
        <f>Q132*H132</f>
        <v>0</v>
      </c>
      <c r="S132" s="195">
        <v>0</v>
      </c>
      <c r="T132" s="196">
        <f>S132*H132</f>
        <v>0</v>
      </c>
      <c r="U132" s="34"/>
      <c r="V132" s="34"/>
      <c r="W132" s="34"/>
      <c r="X132" s="34"/>
      <c r="Y132" s="34"/>
      <c r="Z132" s="34"/>
      <c r="AA132" s="34"/>
      <c r="AB132" s="34"/>
      <c r="AC132" s="34"/>
      <c r="AD132" s="34"/>
      <c r="AE132" s="34"/>
      <c r="AR132" s="197" t="s">
        <v>124</v>
      </c>
      <c r="AT132" s="197" t="s">
        <v>119</v>
      </c>
      <c r="AU132" s="197" t="s">
        <v>83</v>
      </c>
      <c r="AY132" s="17" t="s">
        <v>116</v>
      </c>
      <c r="BE132" s="198">
        <f>IF(N132="základní",J132,0)</f>
        <v>0</v>
      </c>
      <c r="BF132" s="198">
        <f>IF(N132="snížená",J132,0)</f>
        <v>0</v>
      </c>
      <c r="BG132" s="198">
        <f>IF(N132="zákl. přenesená",J132,0)</f>
        <v>0</v>
      </c>
      <c r="BH132" s="198">
        <f>IF(N132="sníž. přenesená",J132,0)</f>
        <v>0</v>
      </c>
      <c r="BI132" s="198">
        <f>IF(N132="nulová",J132,0)</f>
        <v>0</v>
      </c>
      <c r="BJ132" s="17" t="s">
        <v>81</v>
      </c>
      <c r="BK132" s="198">
        <f>ROUND(I132*H132,2)</f>
        <v>0</v>
      </c>
      <c r="BL132" s="17" t="s">
        <v>124</v>
      </c>
      <c r="BM132" s="197" t="s">
        <v>143</v>
      </c>
    </row>
    <row r="133" spans="1:65" s="13" customFormat="1" x14ac:dyDescent="0.2">
      <c r="B133" s="199"/>
      <c r="C133" s="200"/>
      <c r="D133" s="201" t="s">
        <v>126</v>
      </c>
      <c r="E133" s="202" t="s">
        <v>1</v>
      </c>
      <c r="F133" s="203" t="s">
        <v>144</v>
      </c>
      <c r="G133" s="200"/>
      <c r="H133" s="204">
        <v>3190.2</v>
      </c>
      <c r="I133" s="205"/>
      <c r="J133" s="200"/>
      <c r="K133" s="200"/>
      <c r="L133" s="206"/>
      <c r="M133" s="207"/>
      <c r="N133" s="208"/>
      <c r="O133" s="208"/>
      <c r="P133" s="208"/>
      <c r="Q133" s="208"/>
      <c r="R133" s="208"/>
      <c r="S133" s="208"/>
      <c r="T133" s="209"/>
      <c r="AT133" s="210" t="s">
        <v>126</v>
      </c>
      <c r="AU133" s="210" t="s">
        <v>83</v>
      </c>
      <c r="AV133" s="13" t="s">
        <v>83</v>
      </c>
      <c r="AW133" s="13" t="s">
        <v>30</v>
      </c>
      <c r="AX133" s="13" t="s">
        <v>73</v>
      </c>
      <c r="AY133" s="210" t="s">
        <v>116</v>
      </c>
    </row>
    <row r="134" spans="1:65" s="13" customFormat="1" x14ac:dyDescent="0.2">
      <c r="B134" s="199"/>
      <c r="C134" s="200"/>
      <c r="D134" s="201" t="s">
        <v>126</v>
      </c>
      <c r="E134" s="202" t="s">
        <v>1</v>
      </c>
      <c r="F134" s="203" t="s">
        <v>145</v>
      </c>
      <c r="G134" s="200"/>
      <c r="H134" s="204">
        <v>124.68</v>
      </c>
      <c r="I134" s="205"/>
      <c r="J134" s="200"/>
      <c r="K134" s="200"/>
      <c r="L134" s="206"/>
      <c r="M134" s="207"/>
      <c r="N134" s="208"/>
      <c r="O134" s="208"/>
      <c r="P134" s="208"/>
      <c r="Q134" s="208"/>
      <c r="R134" s="208"/>
      <c r="S134" s="208"/>
      <c r="T134" s="209"/>
      <c r="AT134" s="210" t="s">
        <v>126</v>
      </c>
      <c r="AU134" s="210" t="s">
        <v>83</v>
      </c>
      <c r="AV134" s="13" t="s">
        <v>83</v>
      </c>
      <c r="AW134" s="13" t="s">
        <v>30</v>
      </c>
      <c r="AX134" s="13" t="s">
        <v>73</v>
      </c>
      <c r="AY134" s="210" t="s">
        <v>116</v>
      </c>
    </row>
    <row r="135" spans="1:65" s="13" customFormat="1" x14ac:dyDescent="0.2">
      <c r="B135" s="199"/>
      <c r="C135" s="200"/>
      <c r="D135" s="201" t="s">
        <v>126</v>
      </c>
      <c r="E135" s="202" t="s">
        <v>1</v>
      </c>
      <c r="F135" s="203" t="s">
        <v>146</v>
      </c>
      <c r="G135" s="200"/>
      <c r="H135" s="204">
        <v>60</v>
      </c>
      <c r="I135" s="205"/>
      <c r="J135" s="200"/>
      <c r="K135" s="200"/>
      <c r="L135" s="206"/>
      <c r="M135" s="207"/>
      <c r="N135" s="208"/>
      <c r="O135" s="208"/>
      <c r="P135" s="208"/>
      <c r="Q135" s="208"/>
      <c r="R135" s="208"/>
      <c r="S135" s="208"/>
      <c r="T135" s="209"/>
      <c r="AT135" s="210" t="s">
        <v>126</v>
      </c>
      <c r="AU135" s="210" t="s">
        <v>83</v>
      </c>
      <c r="AV135" s="13" t="s">
        <v>83</v>
      </c>
      <c r="AW135" s="13" t="s">
        <v>30</v>
      </c>
      <c r="AX135" s="13" t="s">
        <v>73</v>
      </c>
      <c r="AY135" s="210" t="s">
        <v>116</v>
      </c>
    </row>
    <row r="136" spans="1:65" s="13" customFormat="1" x14ac:dyDescent="0.2">
      <c r="B136" s="199"/>
      <c r="C136" s="200"/>
      <c r="D136" s="201" t="s">
        <v>126</v>
      </c>
      <c r="E136" s="202" t="s">
        <v>1</v>
      </c>
      <c r="F136" s="203" t="s">
        <v>147</v>
      </c>
      <c r="G136" s="200"/>
      <c r="H136" s="204">
        <v>175</v>
      </c>
      <c r="I136" s="205"/>
      <c r="J136" s="200"/>
      <c r="K136" s="200"/>
      <c r="L136" s="206"/>
      <c r="M136" s="207"/>
      <c r="N136" s="208"/>
      <c r="O136" s="208"/>
      <c r="P136" s="208"/>
      <c r="Q136" s="208"/>
      <c r="R136" s="208"/>
      <c r="S136" s="208"/>
      <c r="T136" s="209"/>
      <c r="AT136" s="210" t="s">
        <v>126</v>
      </c>
      <c r="AU136" s="210" t="s">
        <v>83</v>
      </c>
      <c r="AV136" s="13" t="s">
        <v>83</v>
      </c>
      <c r="AW136" s="13" t="s">
        <v>30</v>
      </c>
      <c r="AX136" s="13" t="s">
        <v>73</v>
      </c>
      <c r="AY136" s="210" t="s">
        <v>116</v>
      </c>
    </row>
    <row r="137" spans="1:65" s="13" customFormat="1" x14ac:dyDescent="0.2">
      <c r="B137" s="199"/>
      <c r="C137" s="200"/>
      <c r="D137" s="201" t="s">
        <v>126</v>
      </c>
      <c r="E137" s="202" t="s">
        <v>1</v>
      </c>
      <c r="F137" s="203" t="s">
        <v>148</v>
      </c>
      <c r="G137" s="200"/>
      <c r="H137" s="204">
        <v>75</v>
      </c>
      <c r="I137" s="205"/>
      <c r="J137" s="200"/>
      <c r="K137" s="200"/>
      <c r="L137" s="206"/>
      <c r="M137" s="207"/>
      <c r="N137" s="208"/>
      <c r="O137" s="208"/>
      <c r="P137" s="208"/>
      <c r="Q137" s="208"/>
      <c r="R137" s="208"/>
      <c r="S137" s="208"/>
      <c r="T137" s="209"/>
      <c r="AT137" s="210" t="s">
        <v>126</v>
      </c>
      <c r="AU137" s="210" t="s">
        <v>83</v>
      </c>
      <c r="AV137" s="13" t="s">
        <v>83</v>
      </c>
      <c r="AW137" s="13" t="s">
        <v>30</v>
      </c>
      <c r="AX137" s="13" t="s">
        <v>73</v>
      </c>
      <c r="AY137" s="210" t="s">
        <v>116</v>
      </c>
    </row>
    <row r="138" spans="1:65" s="14" customFormat="1" x14ac:dyDescent="0.2">
      <c r="B138" s="211"/>
      <c r="C138" s="212"/>
      <c r="D138" s="201" t="s">
        <v>126</v>
      </c>
      <c r="E138" s="213" t="s">
        <v>1</v>
      </c>
      <c r="F138" s="214" t="s">
        <v>128</v>
      </c>
      <c r="G138" s="212"/>
      <c r="H138" s="215">
        <v>3624.88</v>
      </c>
      <c r="I138" s="216"/>
      <c r="J138" s="212"/>
      <c r="K138" s="212"/>
      <c r="L138" s="217"/>
      <c r="M138" s="218"/>
      <c r="N138" s="219"/>
      <c r="O138" s="219"/>
      <c r="P138" s="219"/>
      <c r="Q138" s="219"/>
      <c r="R138" s="219"/>
      <c r="S138" s="219"/>
      <c r="T138" s="220"/>
      <c r="AT138" s="221" t="s">
        <v>126</v>
      </c>
      <c r="AU138" s="221" t="s">
        <v>83</v>
      </c>
      <c r="AV138" s="14" t="s">
        <v>124</v>
      </c>
      <c r="AW138" s="14" t="s">
        <v>30</v>
      </c>
      <c r="AX138" s="14" t="s">
        <v>81</v>
      </c>
      <c r="AY138" s="221" t="s">
        <v>116</v>
      </c>
    </row>
    <row r="139" spans="1:65" s="2" customFormat="1" ht="16.5" customHeight="1" x14ac:dyDescent="0.2">
      <c r="A139" s="34"/>
      <c r="B139" s="35"/>
      <c r="C139" s="222" t="s">
        <v>117</v>
      </c>
      <c r="D139" s="222" t="s">
        <v>149</v>
      </c>
      <c r="E139" s="223" t="s">
        <v>150</v>
      </c>
      <c r="F139" s="224" t="s">
        <v>151</v>
      </c>
      <c r="G139" s="225" t="s">
        <v>152</v>
      </c>
      <c r="H139" s="226">
        <v>6524.7839999999997</v>
      </c>
      <c r="I139" s="227"/>
      <c r="J139" s="228">
        <f>ROUND(I139*H139,2)</f>
        <v>0</v>
      </c>
      <c r="K139" s="224" t="s">
        <v>123</v>
      </c>
      <c r="L139" s="229"/>
      <c r="M139" s="230" t="s">
        <v>1</v>
      </c>
      <c r="N139" s="231" t="s">
        <v>38</v>
      </c>
      <c r="O139" s="71"/>
      <c r="P139" s="195">
        <f>O139*H139</f>
        <v>0</v>
      </c>
      <c r="Q139" s="195">
        <v>1</v>
      </c>
      <c r="R139" s="195">
        <f>Q139*H139</f>
        <v>6524.7839999999997</v>
      </c>
      <c r="S139" s="195">
        <v>0</v>
      </c>
      <c r="T139" s="196">
        <f>S139*H139</f>
        <v>0</v>
      </c>
      <c r="U139" s="34"/>
      <c r="V139" s="34"/>
      <c r="W139" s="34"/>
      <c r="X139" s="34"/>
      <c r="Y139" s="34"/>
      <c r="Z139" s="34"/>
      <c r="AA139" s="34"/>
      <c r="AB139" s="34"/>
      <c r="AC139" s="34"/>
      <c r="AD139" s="34"/>
      <c r="AE139" s="34"/>
      <c r="AR139" s="197" t="s">
        <v>153</v>
      </c>
      <c r="AT139" s="197" t="s">
        <v>149</v>
      </c>
      <c r="AU139" s="197" t="s">
        <v>83</v>
      </c>
      <c r="AY139" s="17" t="s">
        <v>116</v>
      </c>
      <c r="BE139" s="198">
        <f>IF(N139="základní",J139,0)</f>
        <v>0</v>
      </c>
      <c r="BF139" s="198">
        <f>IF(N139="snížená",J139,0)</f>
        <v>0</v>
      </c>
      <c r="BG139" s="198">
        <f>IF(N139="zákl. přenesená",J139,0)</f>
        <v>0</v>
      </c>
      <c r="BH139" s="198">
        <f>IF(N139="sníž. přenesená",J139,0)</f>
        <v>0</v>
      </c>
      <c r="BI139" s="198">
        <f>IF(N139="nulová",J139,0)</f>
        <v>0</v>
      </c>
      <c r="BJ139" s="17" t="s">
        <v>81</v>
      </c>
      <c r="BK139" s="198">
        <f>ROUND(I139*H139,2)</f>
        <v>0</v>
      </c>
      <c r="BL139" s="17" t="s">
        <v>124</v>
      </c>
      <c r="BM139" s="197" t="s">
        <v>154</v>
      </c>
    </row>
    <row r="140" spans="1:65" s="13" customFormat="1" x14ac:dyDescent="0.2">
      <c r="B140" s="199"/>
      <c r="C140" s="200"/>
      <c r="D140" s="201" t="s">
        <v>126</v>
      </c>
      <c r="E140" s="202" t="s">
        <v>1</v>
      </c>
      <c r="F140" s="203" t="s">
        <v>155</v>
      </c>
      <c r="G140" s="200"/>
      <c r="H140" s="204">
        <v>6524.7839999999997</v>
      </c>
      <c r="I140" s="205"/>
      <c r="J140" s="200"/>
      <c r="K140" s="200"/>
      <c r="L140" s="206"/>
      <c r="M140" s="207"/>
      <c r="N140" s="208"/>
      <c r="O140" s="208"/>
      <c r="P140" s="208"/>
      <c r="Q140" s="208"/>
      <c r="R140" s="208"/>
      <c r="S140" s="208"/>
      <c r="T140" s="209"/>
      <c r="AT140" s="210" t="s">
        <v>126</v>
      </c>
      <c r="AU140" s="210" t="s">
        <v>83</v>
      </c>
      <c r="AV140" s="13" t="s">
        <v>83</v>
      </c>
      <c r="AW140" s="13" t="s">
        <v>30</v>
      </c>
      <c r="AX140" s="13" t="s">
        <v>73</v>
      </c>
      <c r="AY140" s="210" t="s">
        <v>116</v>
      </c>
    </row>
    <row r="141" spans="1:65" s="14" customFormat="1" x14ac:dyDescent="0.2">
      <c r="B141" s="211"/>
      <c r="C141" s="212"/>
      <c r="D141" s="201" t="s">
        <v>126</v>
      </c>
      <c r="E141" s="213" t="s">
        <v>1</v>
      </c>
      <c r="F141" s="214" t="s">
        <v>128</v>
      </c>
      <c r="G141" s="212"/>
      <c r="H141" s="215">
        <v>6524.7839999999997</v>
      </c>
      <c r="I141" s="216"/>
      <c r="J141" s="212"/>
      <c r="K141" s="212"/>
      <c r="L141" s="217"/>
      <c r="M141" s="218"/>
      <c r="N141" s="219"/>
      <c r="O141" s="219"/>
      <c r="P141" s="219"/>
      <c r="Q141" s="219"/>
      <c r="R141" s="219"/>
      <c r="S141" s="219"/>
      <c r="T141" s="220"/>
      <c r="AT141" s="221" t="s">
        <v>126</v>
      </c>
      <c r="AU141" s="221" t="s">
        <v>83</v>
      </c>
      <c r="AV141" s="14" t="s">
        <v>124</v>
      </c>
      <c r="AW141" s="14" t="s">
        <v>30</v>
      </c>
      <c r="AX141" s="14" t="s">
        <v>81</v>
      </c>
      <c r="AY141" s="221" t="s">
        <v>116</v>
      </c>
    </row>
    <row r="142" spans="1:65" s="2" customFormat="1" ht="168" customHeight="1" x14ac:dyDescent="0.2">
      <c r="A142" s="34"/>
      <c r="B142" s="35"/>
      <c r="C142" s="186" t="s">
        <v>156</v>
      </c>
      <c r="D142" s="186" t="s">
        <v>119</v>
      </c>
      <c r="E142" s="187" t="s">
        <v>157</v>
      </c>
      <c r="F142" s="188" t="s">
        <v>158</v>
      </c>
      <c r="G142" s="189" t="s">
        <v>159</v>
      </c>
      <c r="H142" s="190">
        <v>72</v>
      </c>
      <c r="I142" s="191"/>
      <c r="J142" s="192">
        <f>ROUND(I142*H142,2)</f>
        <v>0</v>
      </c>
      <c r="K142" s="188" t="s">
        <v>123</v>
      </c>
      <c r="L142" s="39"/>
      <c r="M142" s="193" t="s">
        <v>1</v>
      </c>
      <c r="N142" s="194" t="s">
        <v>38</v>
      </c>
      <c r="O142" s="71"/>
      <c r="P142" s="195">
        <f>O142*H142</f>
        <v>0</v>
      </c>
      <c r="Q142" s="195">
        <v>0</v>
      </c>
      <c r="R142" s="195">
        <f>Q142*H142</f>
        <v>0</v>
      </c>
      <c r="S142" s="195">
        <v>0</v>
      </c>
      <c r="T142" s="196">
        <f>S142*H142</f>
        <v>0</v>
      </c>
      <c r="U142" s="34"/>
      <c r="V142" s="34"/>
      <c r="W142" s="34"/>
      <c r="X142" s="34"/>
      <c r="Y142" s="34"/>
      <c r="Z142" s="34"/>
      <c r="AA142" s="34"/>
      <c r="AB142" s="34"/>
      <c r="AC142" s="34"/>
      <c r="AD142" s="34"/>
      <c r="AE142" s="34"/>
      <c r="AR142" s="197" t="s">
        <v>124</v>
      </c>
      <c r="AT142" s="197" t="s">
        <v>119</v>
      </c>
      <c r="AU142" s="197" t="s">
        <v>83</v>
      </c>
      <c r="AY142" s="17" t="s">
        <v>116</v>
      </c>
      <c r="BE142" s="198">
        <f>IF(N142="základní",J142,0)</f>
        <v>0</v>
      </c>
      <c r="BF142" s="198">
        <f>IF(N142="snížená",J142,0)</f>
        <v>0</v>
      </c>
      <c r="BG142" s="198">
        <f>IF(N142="zákl. přenesená",J142,0)</f>
        <v>0</v>
      </c>
      <c r="BH142" s="198">
        <f>IF(N142="sníž. přenesená",J142,0)</f>
        <v>0</v>
      </c>
      <c r="BI142" s="198">
        <f>IF(N142="nulová",J142,0)</f>
        <v>0</v>
      </c>
      <c r="BJ142" s="17" t="s">
        <v>81</v>
      </c>
      <c r="BK142" s="198">
        <f>ROUND(I142*H142,2)</f>
        <v>0</v>
      </c>
      <c r="BL142" s="17" t="s">
        <v>124</v>
      </c>
      <c r="BM142" s="197" t="s">
        <v>160</v>
      </c>
    </row>
    <row r="143" spans="1:65" s="13" customFormat="1" x14ac:dyDescent="0.2">
      <c r="B143" s="199"/>
      <c r="C143" s="200"/>
      <c r="D143" s="201" t="s">
        <v>126</v>
      </c>
      <c r="E143" s="202" t="s">
        <v>1</v>
      </c>
      <c r="F143" s="203" t="s">
        <v>161</v>
      </c>
      <c r="G143" s="200"/>
      <c r="H143" s="204">
        <v>72</v>
      </c>
      <c r="I143" s="205"/>
      <c r="J143" s="200"/>
      <c r="K143" s="200"/>
      <c r="L143" s="206"/>
      <c r="M143" s="207"/>
      <c r="N143" s="208"/>
      <c r="O143" s="208"/>
      <c r="P143" s="208"/>
      <c r="Q143" s="208"/>
      <c r="R143" s="208"/>
      <c r="S143" s="208"/>
      <c r="T143" s="209"/>
      <c r="AT143" s="210" t="s">
        <v>126</v>
      </c>
      <c r="AU143" s="210" t="s">
        <v>83</v>
      </c>
      <c r="AV143" s="13" t="s">
        <v>83</v>
      </c>
      <c r="AW143" s="13" t="s">
        <v>30</v>
      </c>
      <c r="AX143" s="13" t="s">
        <v>73</v>
      </c>
      <c r="AY143" s="210" t="s">
        <v>116</v>
      </c>
    </row>
    <row r="144" spans="1:65" s="14" customFormat="1" x14ac:dyDescent="0.2">
      <c r="B144" s="211"/>
      <c r="C144" s="212"/>
      <c r="D144" s="201" t="s">
        <v>126</v>
      </c>
      <c r="E144" s="213" t="s">
        <v>1</v>
      </c>
      <c r="F144" s="214" t="s">
        <v>128</v>
      </c>
      <c r="G144" s="212"/>
      <c r="H144" s="215">
        <v>72</v>
      </c>
      <c r="I144" s="216"/>
      <c r="J144" s="212"/>
      <c r="K144" s="212"/>
      <c r="L144" s="217"/>
      <c r="M144" s="218"/>
      <c r="N144" s="219"/>
      <c r="O144" s="219"/>
      <c r="P144" s="219"/>
      <c r="Q144" s="219"/>
      <c r="R144" s="219"/>
      <c r="S144" s="219"/>
      <c r="T144" s="220"/>
      <c r="AT144" s="221" t="s">
        <v>126</v>
      </c>
      <c r="AU144" s="221" t="s">
        <v>83</v>
      </c>
      <c r="AV144" s="14" t="s">
        <v>124</v>
      </c>
      <c r="AW144" s="14" t="s">
        <v>30</v>
      </c>
      <c r="AX144" s="14" t="s">
        <v>81</v>
      </c>
      <c r="AY144" s="221" t="s">
        <v>116</v>
      </c>
    </row>
    <row r="145" spans="1:65" s="2" customFormat="1" ht="16.5" customHeight="1" x14ac:dyDescent="0.2">
      <c r="A145" s="34"/>
      <c r="B145" s="35"/>
      <c r="C145" s="222" t="s">
        <v>162</v>
      </c>
      <c r="D145" s="222" t="s">
        <v>149</v>
      </c>
      <c r="E145" s="223" t="s">
        <v>163</v>
      </c>
      <c r="F145" s="224" t="s">
        <v>164</v>
      </c>
      <c r="G145" s="225" t="s">
        <v>159</v>
      </c>
      <c r="H145" s="226">
        <v>72</v>
      </c>
      <c r="I145" s="251"/>
      <c r="J145" s="228">
        <f>ROUND(I145*H145,2)</f>
        <v>0</v>
      </c>
      <c r="K145" s="224" t="s">
        <v>123</v>
      </c>
      <c r="L145" s="229"/>
      <c r="M145" s="230" t="s">
        <v>1</v>
      </c>
      <c r="N145" s="231" t="s">
        <v>38</v>
      </c>
      <c r="O145" s="71"/>
      <c r="P145" s="195">
        <f>O145*H145</f>
        <v>0</v>
      </c>
      <c r="Q145" s="195">
        <v>0</v>
      </c>
      <c r="R145" s="195">
        <f>Q145*H145</f>
        <v>0</v>
      </c>
      <c r="S145" s="195">
        <v>0</v>
      </c>
      <c r="T145" s="196">
        <f>S145*H145</f>
        <v>0</v>
      </c>
      <c r="U145" s="34"/>
      <c r="V145" s="34"/>
      <c r="W145" s="34"/>
      <c r="X145" s="34"/>
      <c r="Y145" s="34"/>
      <c r="Z145" s="34"/>
      <c r="AA145" s="34"/>
      <c r="AB145" s="34"/>
      <c r="AC145" s="34"/>
      <c r="AD145" s="34"/>
      <c r="AE145" s="34"/>
      <c r="AR145" s="197" t="s">
        <v>153</v>
      </c>
      <c r="AT145" s="197" t="s">
        <v>149</v>
      </c>
      <c r="AU145" s="197" t="s">
        <v>83</v>
      </c>
      <c r="AY145" s="17" t="s">
        <v>116</v>
      </c>
      <c r="BE145" s="198">
        <f>IF(N145="základní",J145,0)</f>
        <v>0</v>
      </c>
      <c r="BF145" s="198">
        <f>IF(N145="snížená",J145,0)</f>
        <v>0</v>
      </c>
      <c r="BG145" s="198">
        <f>IF(N145="zákl. přenesená",J145,0)</f>
        <v>0</v>
      </c>
      <c r="BH145" s="198">
        <f>IF(N145="sníž. přenesená",J145,0)</f>
        <v>0</v>
      </c>
      <c r="BI145" s="198">
        <f>IF(N145="nulová",J145,0)</f>
        <v>0</v>
      </c>
      <c r="BJ145" s="17" t="s">
        <v>81</v>
      </c>
      <c r="BK145" s="198">
        <f>ROUND(I145*H145,2)</f>
        <v>0</v>
      </c>
      <c r="BL145" s="17" t="s">
        <v>124</v>
      </c>
      <c r="BM145" s="197" t="s">
        <v>165</v>
      </c>
    </row>
    <row r="146" spans="1:65" s="15" customFormat="1" x14ac:dyDescent="0.2">
      <c r="B146" s="232"/>
      <c r="C146" s="233"/>
      <c r="D146" s="201" t="s">
        <v>126</v>
      </c>
      <c r="E146" s="234" t="s">
        <v>1</v>
      </c>
      <c r="F146" s="235" t="s">
        <v>166</v>
      </c>
      <c r="G146" s="233"/>
      <c r="H146" s="234" t="s">
        <v>1</v>
      </c>
      <c r="I146" s="236"/>
      <c r="J146" s="233"/>
      <c r="K146" s="233"/>
      <c r="L146" s="237"/>
      <c r="M146" s="238"/>
      <c r="N146" s="239"/>
      <c r="O146" s="239"/>
      <c r="P146" s="239"/>
      <c r="Q146" s="239"/>
      <c r="R146" s="239"/>
      <c r="S146" s="239"/>
      <c r="T146" s="240"/>
      <c r="AT146" s="241" t="s">
        <v>126</v>
      </c>
      <c r="AU146" s="241" t="s">
        <v>83</v>
      </c>
      <c r="AV146" s="15" t="s">
        <v>81</v>
      </c>
      <c r="AW146" s="15" t="s">
        <v>30</v>
      </c>
      <c r="AX146" s="15" t="s">
        <v>73</v>
      </c>
      <c r="AY146" s="241" t="s">
        <v>116</v>
      </c>
    </row>
    <row r="147" spans="1:65" s="13" customFormat="1" x14ac:dyDescent="0.2">
      <c r="B147" s="199"/>
      <c r="C147" s="200"/>
      <c r="D147" s="201" t="s">
        <v>126</v>
      </c>
      <c r="E147" s="202" t="s">
        <v>1</v>
      </c>
      <c r="F147" s="203" t="s">
        <v>167</v>
      </c>
      <c r="G147" s="200"/>
      <c r="H147" s="204">
        <v>72</v>
      </c>
      <c r="I147" s="205"/>
      <c r="J147" s="200"/>
      <c r="K147" s="200"/>
      <c r="L147" s="206"/>
      <c r="M147" s="207"/>
      <c r="N147" s="208"/>
      <c r="O147" s="208"/>
      <c r="P147" s="208"/>
      <c r="Q147" s="208"/>
      <c r="R147" s="208"/>
      <c r="S147" s="208"/>
      <c r="T147" s="209"/>
      <c r="AT147" s="210" t="s">
        <v>126</v>
      </c>
      <c r="AU147" s="210" t="s">
        <v>83</v>
      </c>
      <c r="AV147" s="13" t="s">
        <v>83</v>
      </c>
      <c r="AW147" s="13" t="s">
        <v>30</v>
      </c>
      <c r="AX147" s="13" t="s">
        <v>73</v>
      </c>
      <c r="AY147" s="210" t="s">
        <v>116</v>
      </c>
    </row>
    <row r="148" spans="1:65" s="14" customFormat="1" x14ac:dyDescent="0.2">
      <c r="B148" s="211"/>
      <c r="C148" s="212"/>
      <c r="D148" s="201" t="s">
        <v>126</v>
      </c>
      <c r="E148" s="213" t="s">
        <v>1</v>
      </c>
      <c r="F148" s="214" t="s">
        <v>128</v>
      </c>
      <c r="G148" s="212"/>
      <c r="H148" s="215">
        <v>72</v>
      </c>
      <c r="I148" s="216"/>
      <c r="J148" s="212"/>
      <c r="K148" s="212"/>
      <c r="L148" s="217"/>
      <c r="M148" s="218"/>
      <c r="N148" s="219"/>
      <c r="O148" s="219"/>
      <c r="P148" s="219"/>
      <c r="Q148" s="219"/>
      <c r="R148" s="219"/>
      <c r="S148" s="219"/>
      <c r="T148" s="220"/>
      <c r="AT148" s="221" t="s">
        <v>126</v>
      </c>
      <c r="AU148" s="221" t="s">
        <v>83</v>
      </c>
      <c r="AV148" s="14" t="s">
        <v>124</v>
      </c>
      <c r="AW148" s="14" t="s">
        <v>30</v>
      </c>
      <c r="AX148" s="14" t="s">
        <v>81</v>
      </c>
      <c r="AY148" s="221" t="s">
        <v>116</v>
      </c>
    </row>
    <row r="149" spans="1:65" s="2" customFormat="1" ht="37.9" customHeight="1" x14ac:dyDescent="0.2">
      <c r="A149" s="34"/>
      <c r="B149" s="35"/>
      <c r="C149" s="186" t="s">
        <v>153</v>
      </c>
      <c r="D149" s="186" t="s">
        <v>119</v>
      </c>
      <c r="E149" s="187" t="s">
        <v>168</v>
      </c>
      <c r="F149" s="188" t="s">
        <v>169</v>
      </c>
      <c r="G149" s="189" t="s">
        <v>159</v>
      </c>
      <c r="H149" s="190">
        <v>72</v>
      </c>
      <c r="I149" s="191"/>
      <c r="J149" s="192">
        <f>ROUND(I149*H149,2)</f>
        <v>0</v>
      </c>
      <c r="K149" s="188" t="s">
        <v>123</v>
      </c>
      <c r="L149" s="39"/>
      <c r="M149" s="193" t="s">
        <v>1</v>
      </c>
      <c r="N149" s="194" t="s">
        <v>38</v>
      </c>
      <c r="O149" s="71"/>
      <c r="P149" s="195">
        <f>O149*H149</f>
        <v>0</v>
      </c>
      <c r="Q149" s="195">
        <v>0</v>
      </c>
      <c r="R149" s="195">
        <f>Q149*H149</f>
        <v>0</v>
      </c>
      <c r="S149" s="195">
        <v>0</v>
      </c>
      <c r="T149" s="196">
        <f>S149*H149</f>
        <v>0</v>
      </c>
      <c r="U149" s="34"/>
      <c r="V149" s="34"/>
      <c r="W149" s="34"/>
      <c r="X149" s="34"/>
      <c r="Y149" s="34"/>
      <c r="Z149" s="34"/>
      <c r="AA149" s="34"/>
      <c r="AB149" s="34"/>
      <c r="AC149" s="34"/>
      <c r="AD149" s="34"/>
      <c r="AE149" s="34"/>
      <c r="AR149" s="197" t="s">
        <v>124</v>
      </c>
      <c r="AT149" s="197" t="s">
        <v>119</v>
      </c>
      <c r="AU149" s="197" t="s">
        <v>83</v>
      </c>
      <c r="AY149" s="17" t="s">
        <v>116</v>
      </c>
      <c r="BE149" s="198">
        <f>IF(N149="základní",J149,0)</f>
        <v>0</v>
      </c>
      <c r="BF149" s="198">
        <f>IF(N149="snížená",J149,0)</f>
        <v>0</v>
      </c>
      <c r="BG149" s="198">
        <f>IF(N149="zákl. přenesená",J149,0)</f>
        <v>0</v>
      </c>
      <c r="BH149" s="198">
        <f>IF(N149="sníž. přenesená",J149,0)</f>
        <v>0</v>
      </c>
      <c r="BI149" s="198">
        <f>IF(N149="nulová",J149,0)</f>
        <v>0</v>
      </c>
      <c r="BJ149" s="17" t="s">
        <v>81</v>
      </c>
      <c r="BK149" s="198">
        <f>ROUND(I149*H149,2)</f>
        <v>0</v>
      </c>
      <c r="BL149" s="17" t="s">
        <v>124</v>
      </c>
      <c r="BM149" s="197" t="s">
        <v>170</v>
      </c>
    </row>
    <row r="150" spans="1:65" s="13" customFormat="1" x14ac:dyDescent="0.2">
      <c r="B150" s="199"/>
      <c r="C150" s="200"/>
      <c r="D150" s="201" t="s">
        <v>126</v>
      </c>
      <c r="E150" s="202" t="s">
        <v>1</v>
      </c>
      <c r="F150" s="203">
        <v>72</v>
      </c>
      <c r="G150" s="200"/>
      <c r="H150" s="204">
        <v>72</v>
      </c>
      <c r="I150" s="205"/>
      <c r="J150" s="200"/>
      <c r="K150" s="200"/>
      <c r="L150" s="206"/>
      <c r="M150" s="207"/>
      <c r="N150" s="208"/>
      <c r="O150" s="208"/>
      <c r="P150" s="208"/>
      <c r="Q150" s="208"/>
      <c r="R150" s="208"/>
      <c r="S150" s="208"/>
      <c r="T150" s="209"/>
      <c r="AT150" s="210" t="s">
        <v>126</v>
      </c>
      <c r="AU150" s="210" t="s">
        <v>83</v>
      </c>
      <c r="AV150" s="13" t="s">
        <v>83</v>
      </c>
      <c r="AW150" s="13" t="s">
        <v>30</v>
      </c>
      <c r="AX150" s="13" t="s">
        <v>73</v>
      </c>
      <c r="AY150" s="210" t="s">
        <v>116</v>
      </c>
    </row>
    <row r="151" spans="1:65" s="14" customFormat="1" x14ac:dyDescent="0.2">
      <c r="B151" s="211"/>
      <c r="C151" s="212"/>
      <c r="D151" s="201" t="s">
        <v>126</v>
      </c>
      <c r="E151" s="213" t="s">
        <v>1</v>
      </c>
      <c r="F151" s="214" t="s">
        <v>128</v>
      </c>
      <c r="G151" s="212"/>
      <c r="H151" s="215">
        <v>72</v>
      </c>
      <c r="I151" s="216"/>
      <c r="J151" s="212"/>
      <c r="K151" s="212"/>
      <c r="L151" s="217"/>
      <c r="M151" s="218"/>
      <c r="N151" s="219"/>
      <c r="O151" s="219"/>
      <c r="P151" s="219"/>
      <c r="Q151" s="219"/>
      <c r="R151" s="219"/>
      <c r="S151" s="219"/>
      <c r="T151" s="220"/>
      <c r="AT151" s="221" t="s">
        <v>126</v>
      </c>
      <c r="AU151" s="221" t="s">
        <v>83</v>
      </c>
      <c r="AV151" s="14" t="s">
        <v>124</v>
      </c>
      <c r="AW151" s="14" t="s">
        <v>30</v>
      </c>
      <c r="AX151" s="14" t="s">
        <v>81</v>
      </c>
      <c r="AY151" s="221" t="s">
        <v>116</v>
      </c>
    </row>
    <row r="152" spans="1:65" s="2" customFormat="1" ht="21.75" customHeight="1" x14ac:dyDescent="0.2">
      <c r="A152" s="34"/>
      <c r="B152" s="35"/>
      <c r="C152" s="222" t="s">
        <v>171</v>
      </c>
      <c r="D152" s="222" t="s">
        <v>149</v>
      </c>
      <c r="E152" s="223" t="s">
        <v>172</v>
      </c>
      <c r="F152" s="224" t="s">
        <v>173</v>
      </c>
      <c r="G152" s="225" t="s">
        <v>159</v>
      </c>
      <c r="H152" s="226">
        <v>1936</v>
      </c>
      <c r="I152" s="251"/>
      <c r="J152" s="228">
        <f>ROUND(I152*H152,2)</f>
        <v>0</v>
      </c>
      <c r="K152" s="224" t="s">
        <v>123</v>
      </c>
      <c r="L152" s="229"/>
      <c r="M152" s="230" t="s">
        <v>1</v>
      </c>
      <c r="N152" s="231" t="s">
        <v>38</v>
      </c>
      <c r="O152" s="71"/>
      <c r="P152" s="195">
        <f>O152*H152</f>
        <v>0</v>
      </c>
      <c r="Q152" s="195">
        <v>2.1000000000000001E-4</v>
      </c>
      <c r="R152" s="195">
        <f>Q152*H152</f>
        <v>0.40656000000000003</v>
      </c>
      <c r="S152" s="195">
        <v>0</v>
      </c>
      <c r="T152" s="196">
        <f>S152*H152</f>
        <v>0</v>
      </c>
      <c r="U152" s="34"/>
      <c r="V152" s="34"/>
      <c r="W152" s="34"/>
      <c r="X152" s="34"/>
      <c r="Y152" s="34"/>
      <c r="Z152" s="34"/>
      <c r="AA152" s="34"/>
      <c r="AB152" s="34"/>
      <c r="AC152" s="34"/>
      <c r="AD152" s="34"/>
      <c r="AE152" s="34"/>
      <c r="AR152" s="197" t="s">
        <v>153</v>
      </c>
      <c r="AT152" s="197" t="s">
        <v>149</v>
      </c>
      <c r="AU152" s="197" t="s">
        <v>83</v>
      </c>
      <c r="AY152" s="17" t="s">
        <v>116</v>
      </c>
      <c r="BE152" s="198">
        <f>IF(N152="základní",J152,0)</f>
        <v>0</v>
      </c>
      <c r="BF152" s="198">
        <f>IF(N152="snížená",J152,0)</f>
        <v>0</v>
      </c>
      <c r="BG152" s="198">
        <f>IF(N152="zákl. přenesená",J152,0)</f>
        <v>0</v>
      </c>
      <c r="BH152" s="198">
        <f>IF(N152="sníž. přenesená",J152,0)</f>
        <v>0</v>
      </c>
      <c r="BI152" s="198">
        <f>IF(N152="nulová",J152,0)</f>
        <v>0</v>
      </c>
      <c r="BJ152" s="17" t="s">
        <v>81</v>
      </c>
      <c r="BK152" s="198">
        <f>ROUND(I152*H152,2)</f>
        <v>0</v>
      </c>
      <c r="BL152" s="17" t="s">
        <v>124</v>
      </c>
      <c r="BM152" s="197" t="s">
        <v>174</v>
      </c>
    </row>
    <row r="153" spans="1:65" s="15" customFormat="1" x14ac:dyDescent="0.2">
      <c r="B153" s="232"/>
      <c r="C153" s="233"/>
      <c r="D153" s="201" t="s">
        <v>126</v>
      </c>
      <c r="E153" s="234" t="s">
        <v>1</v>
      </c>
      <c r="F153" s="235" t="s">
        <v>166</v>
      </c>
      <c r="G153" s="233"/>
      <c r="H153" s="234" t="s">
        <v>1</v>
      </c>
      <c r="I153" s="236"/>
      <c r="J153" s="233"/>
      <c r="K153" s="233"/>
      <c r="L153" s="237"/>
      <c r="M153" s="238"/>
      <c r="N153" s="239"/>
      <c r="O153" s="239"/>
      <c r="P153" s="239"/>
      <c r="Q153" s="239"/>
      <c r="R153" s="239"/>
      <c r="S153" s="239"/>
      <c r="T153" s="240"/>
      <c r="AT153" s="241" t="s">
        <v>126</v>
      </c>
      <c r="AU153" s="241" t="s">
        <v>83</v>
      </c>
      <c r="AV153" s="15" t="s">
        <v>81</v>
      </c>
      <c r="AW153" s="15" t="s">
        <v>30</v>
      </c>
      <c r="AX153" s="15" t="s">
        <v>73</v>
      </c>
      <c r="AY153" s="241" t="s">
        <v>116</v>
      </c>
    </row>
    <row r="154" spans="1:65" s="13" customFormat="1" x14ac:dyDescent="0.2">
      <c r="B154" s="199"/>
      <c r="C154" s="200"/>
      <c r="D154" s="201" t="s">
        <v>126</v>
      </c>
      <c r="E154" s="202" t="s">
        <v>1</v>
      </c>
      <c r="F154" s="203" t="s">
        <v>175</v>
      </c>
      <c r="G154" s="200"/>
      <c r="H154" s="204">
        <v>1936</v>
      </c>
      <c r="I154" s="205"/>
      <c r="J154" s="200"/>
      <c r="K154" s="200"/>
      <c r="L154" s="206"/>
      <c r="M154" s="207"/>
      <c r="N154" s="208"/>
      <c r="O154" s="208"/>
      <c r="P154" s="208"/>
      <c r="Q154" s="208"/>
      <c r="R154" s="208"/>
      <c r="S154" s="208"/>
      <c r="T154" s="209"/>
      <c r="AT154" s="210" t="s">
        <v>126</v>
      </c>
      <c r="AU154" s="210" t="s">
        <v>83</v>
      </c>
      <c r="AV154" s="13" t="s">
        <v>83</v>
      </c>
      <c r="AW154" s="13" t="s">
        <v>30</v>
      </c>
      <c r="AX154" s="13" t="s">
        <v>73</v>
      </c>
      <c r="AY154" s="210" t="s">
        <v>116</v>
      </c>
    </row>
    <row r="155" spans="1:65" s="14" customFormat="1" x14ac:dyDescent="0.2">
      <c r="B155" s="211"/>
      <c r="C155" s="212"/>
      <c r="D155" s="201" t="s">
        <v>126</v>
      </c>
      <c r="E155" s="213" t="s">
        <v>1</v>
      </c>
      <c r="F155" s="214" t="s">
        <v>128</v>
      </c>
      <c r="G155" s="212"/>
      <c r="H155" s="215">
        <v>1936</v>
      </c>
      <c r="I155" s="216"/>
      <c r="J155" s="212"/>
      <c r="K155" s="212"/>
      <c r="L155" s="217"/>
      <c r="M155" s="218"/>
      <c r="N155" s="219"/>
      <c r="O155" s="219"/>
      <c r="P155" s="219"/>
      <c r="Q155" s="219"/>
      <c r="R155" s="219"/>
      <c r="S155" s="219"/>
      <c r="T155" s="220"/>
      <c r="AT155" s="221" t="s">
        <v>126</v>
      </c>
      <c r="AU155" s="221" t="s">
        <v>83</v>
      </c>
      <c r="AV155" s="14" t="s">
        <v>124</v>
      </c>
      <c r="AW155" s="14" t="s">
        <v>30</v>
      </c>
      <c r="AX155" s="14" t="s">
        <v>81</v>
      </c>
      <c r="AY155" s="221" t="s">
        <v>116</v>
      </c>
    </row>
    <row r="156" spans="1:65" s="2" customFormat="1" ht="24.2" customHeight="1" x14ac:dyDescent="0.2">
      <c r="A156" s="34"/>
      <c r="B156" s="35"/>
      <c r="C156" s="222" t="s">
        <v>176</v>
      </c>
      <c r="D156" s="222" t="s">
        <v>149</v>
      </c>
      <c r="E156" s="223" t="s">
        <v>177</v>
      </c>
      <c r="F156" s="224" t="s">
        <v>178</v>
      </c>
      <c r="G156" s="225" t="s">
        <v>159</v>
      </c>
      <c r="H156" s="226">
        <v>3872</v>
      </c>
      <c r="I156" s="227"/>
      <c r="J156" s="228">
        <f>ROUND(I156*H156,2)</f>
        <v>0</v>
      </c>
      <c r="K156" s="224" t="s">
        <v>123</v>
      </c>
      <c r="L156" s="229"/>
      <c r="M156" s="230" t="s">
        <v>1</v>
      </c>
      <c r="N156" s="231" t="s">
        <v>38</v>
      </c>
      <c r="O156" s="71"/>
      <c r="P156" s="195">
        <f>O156*H156</f>
        <v>0</v>
      </c>
      <c r="Q156" s="195">
        <v>1.23E-3</v>
      </c>
      <c r="R156" s="195">
        <f>Q156*H156</f>
        <v>4.7625599999999997</v>
      </c>
      <c r="S156" s="195">
        <v>0</v>
      </c>
      <c r="T156" s="196">
        <f>S156*H156</f>
        <v>0</v>
      </c>
      <c r="U156" s="34"/>
      <c r="V156" s="34"/>
      <c r="W156" s="34"/>
      <c r="X156" s="34"/>
      <c r="Y156" s="34"/>
      <c r="Z156" s="34"/>
      <c r="AA156" s="34"/>
      <c r="AB156" s="34"/>
      <c r="AC156" s="34"/>
      <c r="AD156" s="34"/>
      <c r="AE156" s="34"/>
      <c r="AR156" s="197" t="s">
        <v>153</v>
      </c>
      <c r="AT156" s="197" t="s">
        <v>149</v>
      </c>
      <c r="AU156" s="197" t="s">
        <v>83</v>
      </c>
      <c r="AY156" s="17" t="s">
        <v>116</v>
      </c>
      <c r="BE156" s="198">
        <f>IF(N156="základní",J156,0)</f>
        <v>0</v>
      </c>
      <c r="BF156" s="198">
        <f>IF(N156="snížená",J156,0)</f>
        <v>0</v>
      </c>
      <c r="BG156" s="198">
        <f>IF(N156="zákl. přenesená",J156,0)</f>
        <v>0</v>
      </c>
      <c r="BH156" s="198">
        <f>IF(N156="sníž. přenesená",J156,0)</f>
        <v>0</v>
      </c>
      <c r="BI156" s="198">
        <f>IF(N156="nulová",J156,0)</f>
        <v>0</v>
      </c>
      <c r="BJ156" s="17" t="s">
        <v>81</v>
      </c>
      <c r="BK156" s="198">
        <f>ROUND(I156*H156,2)</f>
        <v>0</v>
      </c>
      <c r="BL156" s="17" t="s">
        <v>124</v>
      </c>
      <c r="BM156" s="197" t="s">
        <v>179</v>
      </c>
    </row>
    <row r="157" spans="1:65" s="13" customFormat="1" x14ac:dyDescent="0.2">
      <c r="B157" s="199"/>
      <c r="C157" s="200"/>
      <c r="D157" s="201" t="s">
        <v>126</v>
      </c>
      <c r="E157" s="202" t="s">
        <v>1</v>
      </c>
      <c r="F157" s="203" t="s">
        <v>180</v>
      </c>
      <c r="G157" s="200"/>
      <c r="H157" s="204">
        <v>3872</v>
      </c>
      <c r="I157" s="205"/>
      <c r="J157" s="200"/>
      <c r="K157" s="200"/>
      <c r="L157" s="206"/>
      <c r="M157" s="207"/>
      <c r="N157" s="208"/>
      <c r="O157" s="208"/>
      <c r="P157" s="208"/>
      <c r="Q157" s="208"/>
      <c r="R157" s="208"/>
      <c r="S157" s="208"/>
      <c r="T157" s="209"/>
      <c r="AT157" s="210" t="s">
        <v>126</v>
      </c>
      <c r="AU157" s="210" t="s">
        <v>83</v>
      </c>
      <c r="AV157" s="13" t="s">
        <v>83</v>
      </c>
      <c r="AW157" s="13" t="s">
        <v>30</v>
      </c>
      <c r="AX157" s="13" t="s">
        <v>73</v>
      </c>
      <c r="AY157" s="210" t="s">
        <v>116</v>
      </c>
    </row>
    <row r="158" spans="1:65" s="14" customFormat="1" x14ac:dyDescent="0.2">
      <c r="B158" s="211"/>
      <c r="C158" s="212"/>
      <c r="D158" s="201" t="s">
        <v>126</v>
      </c>
      <c r="E158" s="213" t="s">
        <v>1</v>
      </c>
      <c r="F158" s="214" t="s">
        <v>128</v>
      </c>
      <c r="G158" s="212"/>
      <c r="H158" s="215">
        <v>3872</v>
      </c>
      <c r="I158" s="216"/>
      <c r="J158" s="212"/>
      <c r="K158" s="212"/>
      <c r="L158" s="217"/>
      <c r="M158" s="218"/>
      <c r="N158" s="219"/>
      <c r="O158" s="219"/>
      <c r="P158" s="219"/>
      <c r="Q158" s="219"/>
      <c r="R158" s="219"/>
      <c r="S158" s="219"/>
      <c r="T158" s="220"/>
      <c r="AT158" s="221" t="s">
        <v>126</v>
      </c>
      <c r="AU158" s="221" t="s">
        <v>83</v>
      </c>
      <c r="AV158" s="14" t="s">
        <v>124</v>
      </c>
      <c r="AW158" s="14" t="s">
        <v>30</v>
      </c>
      <c r="AX158" s="14" t="s">
        <v>81</v>
      </c>
      <c r="AY158" s="221" t="s">
        <v>116</v>
      </c>
    </row>
    <row r="159" spans="1:65" s="2" customFormat="1" ht="16.5" customHeight="1" x14ac:dyDescent="0.2">
      <c r="A159" s="34"/>
      <c r="B159" s="35"/>
      <c r="C159" s="222" t="s">
        <v>181</v>
      </c>
      <c r="D159" s="222" t="s">
        <v>149</v>
      </c>
      <c r="E159" s="223" t="s">
        <v>182</v>
      </c>
      <c r="F159" s="224" t="s">
        <v>183</v>
      </c>
      <c r="G159" s="225" t="s">
        <v>184</v>
      </c>
      <c r="H159" s="226">
        <v>4908</v>
      </c>
      <c r="I159" s="251"/>
      <c r="J159" s="228">
        <f>ROUND(I159*H159,2)</f>
        <v>0</v>
      </c>
      <c r="K159" s="224" t="s">
        <v>123</v>
      </c>
      <c r="L159" s="229"/>
      <c r="M159" s="230" t="s">
        <v>1</v>
      </c>
      <c r="N159" s="231" t="s">
        <v>38</v>
      </c>
      <c r="O159" s="71"/>
      <c r="P159" s="195">
        <f>O159*H159</f>
        <v>0</v>
      </c>
      <c r="Q159" s="195">
        <v>0</v>
      </c>
      <c r="R159" s="195">
        <f>Q159*H159</f>
        <v>0</v>
      </c>
      <c r="S159" s="195">
        <v>0</v>
      </c>
      <c r="T159" s="196">
        <f>S159*H159</f>
        <v>0</v>
      </c>
      <c r="U159" s="34"/>
      <c r="V159" s="34"/>
      <c r="W159" s="34"/>
      <c r="X159" s="34"/>
      <c r="Y159" s="34"/>
      <c r="Z159" s="34"/>
      <c r="AA159" s="34"/>
      <c r="AB159" s="34"/>
      <c r="AC159" s="34"/>
      <c r="AD159" s="34"/>
      <c r="AE159" s="34"/>
      <c r="AR159" s="197" t="s">
        <v>153</v>
      </c>
      <c r="AT159" s="197" t="s">
        <v>149</v>
      </c>
      <c r="AU159" s="197" t="s">
        <v>83</v>
      </c>
      <c r="AY159" s="17" t="s">
        <v>116</v>
      </c>
      <c r="BE159" s="198">
        <f>IF(N159="základní",J159,0)</f>
        <v>0</v>
      </c>
      <c r="BF159" s="198">
        <f>IF(N159="snížená",J159,0)</f>
        <v>0</v>
      </c>
      <c r="BG159" s="198">
        <f>IF(N159="zákl. přenesená",J159,0)</f>
        <v>0</v>
      </c>
      <c r="BH159" s="198">
        <f>IF(N159="sníž. přenesená",J159,0)</f>
        <v>0</v>
      </c>
      <c r="BI159" s="198">
        <f>IF(N159="nulová",J159,0)</f>
        <v>0</v>
      </c>
      <c r="BJ159" s="17" t="s">
        <v>81</v>
      </c>
      <c r="BK159" s="198">
        <f>ROUND(I159*H159,2)</f>
        <v>0</v>
      </c>
      <c r="BL159" s="17" t="s">
        <v>124</v>
      </c>
      <c r="BM159" s="197" t="s">
        <v>185</v>
      </c>
    </row>
    <row r="160" spans="1:65" s="15" customFormat="1" x14ac:dyDescent="0.2">
      <c r="B160" s="232"/>
      <c r="C160" s="233"/>
      <c r="D160" s="201" t="s">
        <v>126</v>
      </c>
      <c r="E160" s="234" t="s">
        <v>1</v>
      </c>
      <c r="F160" s="235" t="s">
        <v>166</v>
      </c>
      <c r="G160" s="233"/>
      <c r="H160" s="234" t="s">
        <v>1</v>
      </c>
      <c r="I160" s="236"/>
      <c r="J160" s="233"/>
      <c r="K160" s="233"/>
      <c r="L160" s="237"/>
      <c r="M160" s="238"/>
      <c r="N160" s="239"/>
      <c r="O160" s="239"/>
      <c r="P160" s="239"/>
      <c r="Q160" s="239"/>
      <c r="R160" s="239"/>
      <c r="S160" s="239"/>
      <c r="T160" s="240"/>
      <c r="AT160" s="241" t="s">
        <v>126</v>
      </c>
      <c r="AU160" s="241" t="s">
        <v>83</v>
      </c>
      <c r="AV160" s="15" t="s">
        <v>81</v>
      </c>
      <c r="AW160" s="15" t="s">
        <v>30</v>
      </c>
      <c r="AX160" s="15" t="s">
        <v>73</v>
      </c>
      <c r="AY160" s="241" t="s">
        <v>116</v>
      </c>
    </row>
    <row r="161" spans="1:65" s="13" customFormat="1" x14ac:dyDescent="0.2">
      <c r="B161" s="199"/>
      <c r="C161" s="200"/>
      <c r="D161" s="201" t="s">
        <v>126</v>
      </c>
      <c r="E161" s="202" t="s">
        <v>1</v>
      </c>
      <c r="F161" s="203" t="s">
        <v>186</v>
      </c>
      <c r="G161" s="200"/>
      <c r="H161" s="204">
        <v>4908</v>
      </c>
      <c r="I161" s="205"/>
      <c r="J161" s="200"/>
      <c r="K161" s="200"/>
      <c r="L161" s="206"/>
      <c r="M161" s="207"/>
      <c r="N161" s="208"/>
      <c r="O161" s="208"/>
      <c r="P161" s="208"/>
      <c r="Q161" s="208"/>
      <c r="R161" s="208"/>
      <c r="S161" s="208"/>
      <c r="T161" s="209"/>
      <c r="AT161" s="210" t="s">
        <v>126</v>
      </c>
      <c r="AU161" s="210" t="s">
        <v>83</v>
      </c>
      <c r="AV161" s="13" t="s">
        <v>83</v>
      </c>
      <c r="AW161" s="13" t="s">
        <v>30</v>
      </c>
      <c r="AX161" s="13" t="s">
        <v>73</v>
      </c>
      <c r="AY161" s="210" t="s">
        <v>116</v>
      </c>
    </row>
    <row r="162" spans="1:65" s="14" customFormat="1" x14ac:dyDescent="0.2">
      <c r="B162" s="211"/>
      <c r="C162" s="212"/>
      <c r="D162" s="201" t="s">
        <v>126</v>
      </c>
      <c r="E162" s="213" t="s">
        <v>1</v>
      </c>
      <c r="F162" s="214" t="s">
        <v>128</v>
      </c>
      <c r="G162" s="212"/>
      <c r="H162" s="215">
        <v>4908</v>
      </c>
      <c r="I162" s="216"/>
      <c r="J162" s="212"/>
      <c r="K162" s="212"/>
      <c r="L162" s="217"/>
      <c r="M162" s="218"/>
      <c r="N162" s="219"/>
      <c r="O162" s="219"/>
      <c r="P162" s="219"/>
      <c r="Q162" s="219"/>
      <c r="R162" s="219"/>
      <c r="S162" s="219"/>
      <c r="T162" s="220"/>
      <c r="AT162" s="221" t="s">
        <v>126</v>
      </c>
      <c r="AU162" s="221" t="s">
        <v>83</v>
      </c>
      <c r="AV162" s="14" t="s">
        <v>124</v>
      </c>
      <c r="AW162" s="14" t="s">
        <v>30</v>
      </c>
      <c r="AX162" s="14" t="s">
        <v>81</v>
      </c>
      <c r="AY162" s="221" t="s">
        <v>116</v>
      </c>
    </row>
    <row r="163" spans="1:65" s="2" customFormat="1" ht="101.25" customHeight="1" x14ac:dyDescent="0.2">
      <c r="A163" s="34"/>
      <c r="B163" s="35"/>
      <c r="C163" s="186" t="s">
        <v>187</v>
      </c>
      <c r="D163" s="186" t="s">
        <v>119</v>
      </c>
      <c r="E163" s="187" t="s">
        <v>188</v>
      </c>
      <c r="F163" s="188" t="s">
        <v>189</v>
      </c>
      <c r="G163" s="189" t="s">
        <v>184</v>
      </c>
      <c r="H163" s="190">
        <v>24</v>
      </c>
      <c r="I163" s="191"/>
      <c r="J163" s="192">
        <f>ROUND(I163*H163,2)</f>
        <v>0</v>
      </c>
      <c r="K163" s="188" t="s">
        <v>123</v>
      </c>
      <c r="L163" s="39"/>
      <c r="M163" s="193" t="s">
        <v>1</v>
      </c>
      <c r="N163" s="194" t="s">
        <v>38</v>
      </c>
      <c r="O163" s="71"/>
      <c r="P163" s="195">
        <f>O163*H163</f>
        <v>0</v>
      </c>
      <c r="Q163" s="195">
        <v>0</v>
      </c>
      <c r="R163" s="195">
        <f>Q163*H163</f>
        <v>0</v>
      </c>
      <c r="S163" s="195">
        <v>0</v>
      </c>
      <c r="T163" s="196">
        <f>S163*H163</f>
        <v>0</v>
      </c>
      <c r="U163" s="34"/>
      <c r="V163" s="34"/>
      <c r="W163" s="34"/>
      <c r="X163" s="34"/>
      <c r="Y163" s="34"/>
      <c r="Z163" s="34"/>
      <c r="AA163" s="34"/>
      <c r="AB163" s="34"/>
      <c r="AC163" s="34"/>
      <c r="AD163" s="34"/>
      <c r="AE163" s="34"/>
      <c r="AR163" s="197" t="s">
        <v>124</v>
      </c>
      <c r="AT163" s="197" t="s">
        <v>119</v>
      </c>
      <c r="AU163" s="197" t="s">
        <v>83</v>
      </c>
      <c r="AY163" s="17" t="s">
        <v>116</v>
      </c>
      <c r="BE163" s="198">
        <f>IF(N163="základní",J163,0)</f>
        <v>0</v>
      </c>
      <c r="BF163" s="198">
        <f>IF(N163="snížená",J163,0)</f>
        <v>0</v>
      </c>
      <c r="BG163" s="198">
        <f>IF(N163="zákl. přenesená",J163,0)</f>
        <v>0</v>
      </c>
      <c r="BH163" s="198">
        <f>IF(N163="sníž. přenesená",J163,0)</f>
        <v>0</v>
      </c>
      <c r="BI163" s="198">
        <f>IF(N163="nulová",J163,0)</f>
        <v>0</v>
      </c>
      <c r="BJ163" s="17" t="s">
        <v>81</v>
      </c>
      <c r="BK163" s="198">
        <f>ROUND(I163*H163,2)</f>
        <v>0</v>
      </c>
      <c r="BL163" s="17" t="s">
        <v>124</v>
      </c>
      <c r="BM163" s="197" t="s">
        <v>190</v>
      </c>
    </row>
    <row r="164" spans="1:65" s="13" customFormat="1" x14ac:dyDescent="0.2">
      <c r="B164" s="199"/>
      <c r="C164" s="200"/>
      <c r="D164" s="201" t="s">
        <v>126</v>
      </c>
      <c r="E164" s="202" t="s">
        <v>1</v>
      </c>
      <c r="F164" s="203" t="s">
        <v>191</v>
      </c>
      <c r="G164" s="200"/>
      <c r="H164" s="204">
        <v>24</v>
      </c>
      <c r="I164" s="205"/>
      <c r="J164" s="200"/>
      <c r="K164" s="200"/>
      <c r="L164" s="206"/>
      <c r="M164" s="207"/>
      <c r="N164" s="208"/>
      <c r="O164" s="208"/>
      <c r="P164" s="208"/>
      <c r="Q164" s="208"/>
      <c r="R164" s="208"/>
      <c r="S164" s="208"/>
      <c r="T164" s="209"/>
      <c r="AT164" s="210" t="s">
        <v>126</v>
      </c>
      <c r="AU164" s="210" t="s">
        <v>83</v>
      </c>
      <c r="AV164" s="13" t="s">
        <v>83</v>
      </c>
      <c r="AW164" s="13" t="s">
        <v>30</v>
      </c>
      <c r="AX164" s="13" t="s">
        <v>73</v>
      </c>
      <c r="AY164" s="210" t="s">
        <v>116</v>
      </c>
    </row>
    <row r="165" spans="1:65" s="14" customFormat="1" x14ac:dyDescent="0.2">
      <c r="B165" s="211"/>
      <c r="C165" s="212"/>
      <c r="D165" s="201" t="s">
        <v>126</v>
      </c>
      <c r="E165" s="213" t="s">
        <v>1</v>
      </c>
      <c r="F165" s="214" t="s">
        <v>128</v>
      </c>
      <c r="G165" s="212"/>
      <c r="H165" s="215">
        <v>24</v>
      </c>
      <c r="I165" s="216"/>
      <c r="J165" s="212"/>
      <c r="K165" s="212"/>
      <c r="L165" s="217"/>
      <c r="M165" s="218"/>
      <c r="N165" s="219"/>
      <c r="O165" s="219"/>
      <c r="P165" s="219"/>
      <c r="Q165" s="219"/>
      <c r="R165" s="219"/>
      <c r="S165" s="219"/>
      <c r="T165" s="220"/>
      <c r="AT165" s="221" t="s">
        <v>126</v>
      </c>
      <c r="AU165" s="221" t="s">
        <v>83</v>
      </c>
      <c r="AV165" s="14" t="s">
        <v>124</v>
      </c>
      <c r="AW165" s="14" t="s">
        <v>30</v>
      </c>
      <c r="AX165" s="14" t="s">
        <v>81</v>
      </c>
      <c r="AY165" s="221" t="s">
        <v>116</v>
      </c>
    </row>
    <row r="166" spans="1:65" s="2" customFormat="1" ht="114.95" customHeight="1" x14ac:dyDescent="0.2">
      <c r="A166" s="34"/>
      <c r="B166" s="35"/>
      <c r="C166" s="186" t="s">
        <v>192</v>
      </c>
      <c r="D166" s="186" t="s">
        <v>119</v>
      </c>
      <c r="E166" s="187" t="s">
        <v>193</v>
      </c>
      <c r="F166" s="188" t="s">
        <v>194</v>
      </c>
      <c r="G166" s="189" t="s">
        <v>184</v>
      </c>
      <c r="H166" s="190">
        <v>4908</v>
      </c>
      <c r="I166" s="191"/>
      <c r="J166" s="192">
        <f>ROUND(I166*H166,2)</f>
        <v>0</v>
      </c>
      <c r="K166" s="188" t="s">
        <v>123</v>
      </c>
      <c r="L166" s="39"/>
      <c r="M166" s="193" t="s">
        <v>1</v>
      </c>
      <c r="N166" s="194" t="s">
        <v>38</v>
      </c>
      <c r="O166" s="71"/>
      <c r="P166" s="195">
        <f>O166*H166</f>
        <v>0</v>
      </c>
      <c r="Q166" s="195">
        <v>0</v>
      </c>
      <c r="R166" s="195">
        <f>Q166*H166</f>
        <v>0</v>
      </c>
      <c r="S166" s="195">
        <v>0</v>
      </c>
      <c r="T166" s="196">
        <f>S166*H166</f>
        <v>0</v>
      </c>
      <c r="U166" s="34"/>
      <c r="V166" s="34"/>
      <c r="W166" s="34"/>
      <c r="X166" s="34"/>
      <c r="Y166" s="34"/>
      <c r="Z166" s="34"/>
      <c r="AA166" s="34"/>
      <c r="AB166" s="34"/>
      <c r="AC166" s="34"/>
      <c r="AD166" s="34"/>
      <c r="AE166" s="34"/>
      <c r="AR166" s="197" t="s">
        <v>124</v>
      </c>
      <c r="AT166" s="197" t="s">
        <v>119</v>
      </c>
      <c r="AU166" s="197" t="s">
        <v>83</v>
      </c>
      <c r="AY166" s="17" t="s">
        <v>116</v>
      </c>
      <c r="BE166" s="198">
        <f>IF(N166="základní",J166,0)</f>
        <v>0</v>
      </c>
      <c r="BF166" s="198">
        <f>IF(N166="snížená",J166,0)</f>
        <v>0</v>
      </c>
      <c r="BG166" s="198">
        <f>IF(N166="zákl. přenesená",J166,0)</f>
        <v>0</v>
      </c>
      <c r="BH166" s="198">
        <f>IF(N166="sníž. přenesená",J166,0)</f>
        <v>0</v>
      </c>
      <c r="BI166" s="198">
        <f>IF(N166="nulová",J166,0)</f>
        <v>0</v>
      </c>
      <c r="BJ166" s="17" t="s">
        <v>81</v>
      </c>
      <c r="BK166" s="198">
        <f>ROUND(I166*H166,2)</f>
        <v>0</v>
      </c>
      <c r="BL166" s="17" t="s">
        <v>124</v>
      </c>
      <c r="BM166" s="197" t="s">
        <v>195</v>
      </c>
    </row>
    <row r="167" spans="1:65" s="13" customFormat="1" x14ac:dyDescent="0.2">
      <c r="B167" s="199"/>
      <c r="C167" s="200"/>
      <c r="D167" s="201" t="s">
        <v>126</v>
      </c>
      <c r="E167" s="202" t="s">
        <v>1</v>
      </c>
      <c r="F167" s="203" t="s">
        <v>186</v>
      </c>
      <c r="G167" s="200"/>
      <c r="H167" s="204">
        <v>4908</v>
      </c>
      <c r="I167" s="205"/>
      <c r="J167" s="200"/>
      <c r="K167" s="200"/>
      <c r="L167" s="206"/>
      <c r="M167" s="207"/>
      <c r="N167" s="208"/>
      <c r="O167" s="208"/>
      <c r="P167" s="208"/>
      <c r="Q167" s="208"/>
      <c r="R167" s="208"/>
      <c r="S167" s="208"/>
      <c r="T167" s="209"/>
      <c r="AT167" s="210" t="s">
        <v>126</v>
      </c>
      <c r="AU167" s="210" t="s">
        <v>83</v>
      </c>
      <c r="AV167" s="13" t="s">
        <v>83</v>
      </c>
      <c r="AW167" s="13" t="s">
        <v>30</v>
      </c>
      <c r="AX167" s="13" t="s">
        <v>73</v>
      </c>
      <c r="AY167" s="210" t="s">
        <v>116</v>
      </c>
    </row>
    <row r="168" spans="1:65" s="14" customFormat="1" x14ac:dyDescent="0.2">
      <c r="B168" s="211"/>
      <c r="C168" s="212"/>
      <c r="D168" s="201" t="s">
        <v>126</v>
      </c>
      <c r="E168" s="213" t="s">
        <v>1</v>
      </c>
      <c r="F168" s="214" t="s">
        <v>128</v>
      </c>
      <c r="G168" s="212"/>
      <c r="H168" s="215">
        <v>4908</v>
      </c>
      <c r="I168" s="216"/>
      <c r="J168" s="212"/>
      <c r="K168" s="212"/>
      <c r="L168" s="217"/>
      <c r="M168" s="218"/>
      <c r="N168" s="219"/>
      <c r="O168" s="219"/>
      <c r="P168" s="219"/>
      <c r="Q168" s="219"/>
      <c r="R168" s="219"/>
      <c r="S168" s="219"/>
      <c r="T168" s="220"/>
      <c r="AT168" s="221" t="s">
        <v>126</v>
      </c>
      <c r="AU168" s="221" t="s">
        <v>83</v>
      </c>
      <c r="AV168" s="14" t="s">
        <v>124</v>
      </c>
      <c r="AW168" s="14" t="s">
        <v>30</v>
      </c>
      <c r="AX168" s="14" t="s">
        <v>81</v>
      </c>
      <c r="AY168" s="221" t="s">
        <v>116</v>
      </c>
    </row>
    <row r="169" spans="1:65" s="2" customFormat="1" ht="16.5" customHeight="1" x14ac:dyDescent="0.2">
      <c r="A169" s="34"/>
      <c r="B169" s="35"/>
      <c r="C169" s="222" t="s">
        <v>196</v>
      </c>
      <c r="D169" s="222" t="s">
        <v>149</v>
      </c>
      <c r="E169" s="223" t="s">
        <v>197</v>
      </c>
      <c r="F169" s="224" t="s">
        <v>198</v>
      </c>
      <c r="G169" s="225" t="s">
        <v>184</v>
      </c>
      <c r="H169" s="226">
        <v>15</v>
      </c>
      <c r="I169" s="251"/>
      <c r="J169" s="228">
        <f>ROUND(I169*H169,2)</f>
        <v>0</v>
      </c>
      <c r="K169" s="224" t="s">
        <v>123</v>
      </c>
      <c r="L169" s="229"/>
      <c r="M169" s="230" t="s">
        <v>1</v>
      </c>
      <c r="N169" s="231" t="s">
        <v>38</v>
      </c>
      <c r="O169" s="71"/>
      <c r="P169" s="195">
        <f>O169*H169</f>
        <v>0</v>
      </c>
      <c r="Q169" s="195">
        <v>5.4850000000000003E-2</v>
      </c>
      <c r="R169" s="195">
        <f>Q169*H169</f>
        <v>0.82275000000000009</v>
      </c>
      <c r="S169" s="195">
        <v>0</v>
      </c>
      <c r="T169" s="196">
        <f>S169*H169</f>
        <v>0</v>
      </c>
      <c r="U169" s="34"/>
      <c r="V169" s="34"/>
      <c r="W169" s="34"/>
      <c r="X169" s="34"/>
      <c r="Y169" s="34"/>
      <c r="Z169" s="34"/>
      <c r="AA169" s="34"/>
      <c r="AB169" s="34"/>
      <c r="AC169" s="34"/>
      <c r="AD169" s="34"/>
      <c r="AE169" s="34"/>
      <c r="AR169" s="197" t="s">
        <v>153</v>
      </c>
      <c r="AT169" s="197" t="s">
        <v>149</v>
      </c>
      <c r="AU169" s="197" t="s">
        <v>83</v>
      </c>
      <c r="AY169" s="17" t="s">
        <v>116</v>
      </c>
      <c r="BE169" s="198">
        <f>IF(N169="základní",J169,0)</f>
        <v>0</v>
      </c>
      <c r="BF169" s="198">
        <f>IF(N169="snížená",J169,0)</f>
        <v>0</v>
      </c>
      <c r="BG169" s="198">
        <f>IF(N169="zákl. přenesená",J169,0)</f>
        <v>0</v>
      </c>
      <c r="BH169" s="198">
        <f>IF(N169="sníž. přenesená",J169,0)</f>
        <v>0</v>
      </c>
      <c r="BI169" s="198">
        <f>IF(N169="nulová",J169,0)</f>
        <v>0</v>
      </c>
      <c r="BJ169" s="17" t="s">
        <v>81</v>
      </c>
      <c r="BK169" s="198">
        <f>ROUND(I169*H169,2)</f>
        <v>0</v>
      </c>
      <c r="BL169" s="17" t="s">
        <v>124</v>
      </c>
      <c r="BM169" s="197" t="s">
        <v>199</v>
      </c>
    </row>
    <row r="170" spans="1:65" s="15" customFormat="1" x14ac:dyDescent="0.2">
      <c r="B170" s="232"/>
      <c r="C170" s="233"/>
      <c r="D170" s="201" t="s">
        <v>126</v>
      </c>
      <c r="E170" s="234" t="s">
        <v>1</v>
      </c>
      <c r="F170" s="235" t="s">
        <v>166</v>
      </c>
      <c r="G170" s="233"/>
      <c r="H170" s="234" t="s">
        <v>1</v>
      </c>
      <c r="I170" s="236"/>
      <c r="J170" s="233"/>
      <c r="K170" s="233"/>
      <c r="L170" s="237"/>
      <c r="M170" s="238"/>
      <c r="N170" s="239"/>
      <c r="O170" s="239"/>
      <c r="P170" s="239"/>
      <c r="Q170" s="239"/>
      <c r="R170" s="239"/>
      <c r="S170" s="239"/>
      <c r="T170" s="240"/>
      <c r="AT170" s="241" t="s">
        <v>126</v>
      </c>
      <c r="AU170" s="241" t="s">
        <v>83</v>
      </c>
      <c r="AV170" s="15" t="s">
        <v>81</v>
      </c>
      <c r="AW170" s="15" t="s">
        <v>30</v>
      </c>
      <c r="AX170" s="15" t="s">
        <v>73</v>
      </c>
      <c r="AY170" s="241" t="s">
        <v>116</v>
      </c>
    </row>
    <row r="171" spans="1:65" s="13" customFormat="1" x14ac:dyDescent="0.2">
      <c r="B171" s="199"/>
      <c r="C171" s="200"/>
      <c r="D171" s="201" t="s">
        <v>126</v>
      </c>
      <c r="E171" s="202" t="s">
        <v>1</v>
      </c>
      <c r="F171" s="203" t="s">
        <v>8</v>
      </c>
      <c r="G171" s="200"/>
      <c r="H171" s="204">
        <v>15</v>
      </c>
      <c r="I171" s="205"/>
      <c r="J171" s="200"/>
      <c r="K171" s="200"/>
      <c r="L171" s="206"/>
      <c r="M171" s="207"/>
      <c r="N171" s="208"/>
      <c r="O171" s="208"/>
      <c r="P171" s="208"/>
      <c r="Q171" s="208"/>
      <c r="R171" s="208"/>
      <c r="S171" s="208"/>
      <c r="T171" s="209"/>
      <c r="AT171" s="210" t="s">
        <v>126</v>
      </c>
      <c r="AU171" s="210" t="s">
        <v>83</v>
      </c>
      <c r="AV171" s="13" t="s">
        <v>83</v>
      </c>
      <c r="AW171" s="13" t="s">
        <v>30</v>
      </c>
      <c r="AX171" s="13" t="s">
        <v>73</v>
      </c>
      <c r="AY171" s="210" t="s">
        <v>116</v>
      </c>
    </row>
    <row r="172" spans="1:65" s="14" customFormat="1" x14ac:dyDescent="0.2">
      <c r="B172" s="211"/>
      <c r="C172" s="212"/>
      <c r="D172" s="201" t="s">
        <v>126</v>
      </c>
      <c r="E172" s="213" t="s">
        <v>1</v>
      </c>
      <c r="F172" s="214" t="s">
        <v>128</v>
      </c>
      <c r="G172" s="212"/>
      <c r="H172" s="215">
        <v>15</v>
      </c>
      <c r="I172" s="216"/>
      <c r="J172" s="212"/>
      <c r="K172" s="212"/>
      <c r="L172" s="217"/>
      <c r="M172" s="218"/>
      <c r="N172" s="219"/>
      <c r="O172" s="219"/>
      <c r="P172" s="219"/>
      <c r="Q172" s="219"/>
      <c r="R172" s="219"/>
      <c r="S172" s="219"/>
      <c r="T172" s="220"/>
      <c r="AT172" s="221" t="s">
        <v>126</v>
      </c>
      <c r="AU172" s="221" t="s">
        <v>83</v>
      </c>
      <c r="AV172" s="14" t="s">
        <v>124</v>
      </c>
      <c r="AW172" s="14" t="s">
        <v>30</v>
      </c>
      <c r="AX172" s="14" t="s">
        <v>81</v>
      </c>
      <c r="AY172" s="221" t="s">
        <v>116</v>
      </c>
    </row>
    <row r="173" spans="1:65" s="2" customFormat="1" ht="16.5" customHeight="1" x14ac:dyDescent="0.2">
      <c r="A173" s="34"/>
      <c r="B173" s="35"/>
      <c r="C173" s="222" t="s">
        <v>8</v>
      </c>
      <c r="D173" s="222" t="s">
        <v>149</v>
      </c>
      <c r="E173" s="223" t="s">
        <v>200</v>
      </c>
      <c r="F173" s="224" t="s">
        <v>201</v>
      </c>
      <c r="G173" s="225" t="s">
        <v>184</v>
      </c>
      <c r="H173" s="226">
        <v>15</v>
      </c>
      <c r="I173" s="251"/>
      <c r="J173" s="228">
        <f>ROUND(I173*H173,2)</f>
        <v>0</v>
      </c>
      <c r="K173" s="224" t="s">
        <v>123</v>
      </c>
      <c r="L173" s="229"/>
      <c r="M173" s="230" t="s">
        <v>1</v>
      </c>
      <c r="N173" s="231" t="s">
        <v>38</v>
      </c>
      <c r="O173" s="71"/>
      <c r="P173" s="195">
        <f>O173*H173</f>
        <v>0</v>
      </c>
      <c r="Q173" s="195">
        <v>5.4850000000000003E-2</v>
      </c>
      <c r="R173" s="195">
        <f>Q173*H173</f>
        <v>0.82275000000000009</v>
      </c>
      <c r="S173" s="195">
        <v>0</v>
      </c>
      <c r="T173" s="196">
        <f>S173*H173</f>
        <v>0</v>
      </c>
      <c r="U173" s="34"/>
      <c r="V173" s="34"/>
      <c r="W173" s="34"/>
      <c r="X173" s="34"/>
      <c r="Y173" s="34"/>
      <c r="Z173" s="34"/>
      <c r="AA173" s="34"/>
      <c r="AB173" s="34"/>
      <c r="AC173" s="34"/>
      <c r="AD173" s="34"/>
      <c r="AE173" s="34"/>
      <c r="AR173" s="197" t="s">
        <v>153</v>
      </c>
      <c r="AT173" s="197" t="s">
        <v>149</v>
      </c>
      <c r="AU173" s="197" t="s">
        <v>83</v>
      </c>
      <c r="AY173" s="17" t="s">
        <v>116</v>
      </c>
      <c r="BE173" s="198">
        <f>IF(N173="základní",J173,0)</f>
        <v>0</v>
      </c>
      <c r="BF173" s="198">
        <f>IF(N173="snížená",J173,0)</f>
        <v>0</v>
      </c>
      <c r="BG173" s="198">
        <f>IF(N173="zákl. přenesená",J173,0)</f>
        <v>0</v>
      </c>
      <c r="BH173" s="198">
        <f>IF(N173="sníž. přenesená",J173,0)</f>
        <v>0</v>
      </c>
      <c r="BI173" s="198">
        <f>IF(N173="nulová",J173,0)</f>
        <v>0</v>
      </c>
      <c r="BJ173" s="17" t="s">
        <v>81</v>
      </c>
      <c r="BK173" s="198">
        <f>ROUND(I173*H173,2)</f>
        <v>0</v>
      </c>
      <c r="BL173" s="17" t="s">
        <v>124</v>
      </c>
      <c r="BM173" s="197" t="s">
        <v>202</v>
      </c>
    </row>
    <row r="174" spans="1:65" s="15" customFormat="1" x14ac:dyDescent="0.2">
      <c r="B174" s="232"/>
      <c r="C174" s="233"/>
      <c r="D174" s="201" t="s">
        <v>126</v>
      </c>
      <c r="E174" s="234" t="s">
        <v>1</v>
      </c>
      <c r="F174" s="235" t="s">
        <v>166</v>
      </c>
      <c r="G174" s="233"/>
      <c r="H174" s="234" t="s">
        <v>1</v>
      </c>
      <c r="I174" s="236"/>
      <c r="J174" s="233"/>
      <c r="K174" s="233"/>
      <c r="L174" s="237"/>
      <c r="M174" s="238"/>
      <c r="N174" s="239"/>
      <c r="O174" s="239"/>
      <c r="P174" s="239"/>
      <c r="Q174" s="239"/>
      <c r="R174" s="239"/>
      <c r="S174" s="239"/>
      <c r="T174" s="240"/>
      <c r="AT174" s="241" t="s">
        <v>126</v>
      </c>
      <c r="AU174" s="241" t="s">
        <v>83</v>
      </c>
      <c r="AV174" s="15" t="s">
        <v>81</v>
      </c>
      <c r="AW174" s="15" t="s">
        <v>30</v>
      </c>
      <c r="AX174" s="15" t="s">
        <v>73</v>
      </c>
      <c r="AY174" s="241" t="s">
        <v>116</v>
      </c>
    </row>
    <row r="175" spans="1:65" s="13" customFormat="1" x14ac:dyDescent="0.2">
      <c r="B175" s="199"/>
      <c r="C175" s="200"/>
      <c r="D175" s="201" t="s">
        <v>126</v>
      </c>
      <c r="E175" s="202" t="s">
        <v>1</v>
      </c>
      <c r="F175" s="203" t="s">
        <v>8</v>
      </c>
      <c r="G175" s="200"/>
      <c r="H175" s="204">
        <v>15</v>
      </c>
      <c r="I175" s="205"/>
      <c r="J175" s="200"/>
      <c r="K175" s="200"/>
      <c r="L175" s="206"/>
      <c r="M175" s="207"/>
      <c r="N175" s="208"/>
      <c r="O175" s="208"/>
      <c r="P175" s="208"/>
      <c r="Q175" s="208"/>
      <c r="R175" s="208"/>
      <c r="S175" s="208"/>
      <c r="T175" s="209"/>
      <c r="AT175" s="210" t="s">
        <v>126</v>
      </c>
      <c r="AU175" s="210" t="s">
        <v>83</v>
      </c>
      <c r="AV175" s="13" t="s">
        <v>83</v>
      </c>
      <c r="AW175" s="13" t="s">
        <v>30</v>
      </c>
      <c r="AX175" s="13" t="s">
        <v>73</v>
      </c>
      <c r="AY175" s="210" t="s">
        <v>116</v>
      </c>
    </row>
    <row r="176" spans="1:65" s="14" customFormat="1" x14ac:dyDescent="0.2">
      <c r="B176" s="211"/>
      <c r="C176" s="212"/>
      <c r="D176" s="201" t="s">
        <v>126</v>
      </c>
      <c r="E176" s="213" t="s">
        <v>1</v>
      </c>
      <c r="F176" s="214" t="s">
        <v>128</v>
      </c>
      <c r="G176" s="212"/>
      <c r="H176" s="215">
        <v>15</v>
      </c>
      <c r="I176" s="216"/>
      <c r="J176" s="212"/>
      <c r="K176" s="212"/>
      <c r="L176" s="217"/>
      <c r="M176" s="218"/>
      <c r="N176" s="219"/>
      <c r="O176" s="219"/>
      <c r="P176" s="219"/>
      <c r="Q176" s="219"/>
      <c r="R176" s="219"/>
      <c r="S176" s="219"/>
      <c r="T176" s="220"/>
      <c r="AT176" s="221" t="s">
        <v>126</v>
      </c>
      <c r="AU176" s="221" t="s">
        <v>83</v>
      </c>
      <c r="AV176" s="14" t="s">
        <v>124</v>
      </c>
      <c r="AW176" s="14" t="s">
        <v>30</v>
      </c>
      <c r="AX176" s="14" t="s">
        <v>81</v>
      </c>
      <c r="AY176" s="221" t="s">
        <v>116</v>
      </c>
    </row>
    <row r="177" spans="1:65" s="2" customFormat="1" ht="101.25" customHeight="1" x14ac:dyDescent="0.2">
      <c r="A177" s="34"/>
      <c r="B177" s="35"/>
      <c r="C177" s="186" t="s">
        <v>203</v>
      </c>
      <c r="D177" s="186" t="s">
        <v>119</v>
      </c>
      <c r="E177" s="187" t="s">
        <v>204</v>
      </c>
      <c r="F177" s="188" t="s">
        <v>205</v>
      </c>
      <c r="G177" s="189" t="s">
        <v>184</v>
      </c>
      <c r="H177" s="190">
        <v>2390</v>
      </c>
      <c r="I177" s="191"/>
      <c r="J177" s="192">
        <f>ROUND(I177*H177,2)</f>
        <v>0</v>
      </c>
      <c r="K177" s="188" t="s">
        <v>123</v>
      </c>
      <c r="L177" s="39"/>
      <c r="M177" s="193" t="s">
        <v>1</v>
      </c>
      <c r="N177" s="194" t="s">
        <v>38</v>
      </c>
      <c r="O177" s="71"/>
      <c r="P177" s="195">
        <f>O177*H177</f>
        <v>0</v>
      </c>
      <c r="Q177" s="195">
        <v>0</v>
      </c>
      <c r="R177" s="195">
        <f>Q177*H177</f>
        <v>0</v>
      </c>
      <c r="S177" s="195">
        <v>0</v>
      </c>
      <c r="T177" s="196">
        <f>S177*H177</f>
        <v>0</v>
      </c>
      <c r="U177" s="34"/>
      <c r="V177" s="34"/>
      <c r="W177" s="34"/>
      <c r="X177" s="34"/>
      <c r="Y177" s="34"/>
      <c r="Z177" s="34"/>
      <c r="AA177" s="34"/>
      <c r="AB177" s="34"/>
      <c r="AC177" s="34"/>
      <c r="AD177" s="34"/>
      <c r="AE177" s="34"/>
      <c r="AR177" s="197" t="s">
        <v>124</v>
      </c>
      <c r="AT177" s="197" t="s">
        <v>119</v>
      </c>
      <c r="AU177" s="197" t="s">
        <v>83</v>
      </c>
      <c r="AY177" s="17" t="s">
        <v>116</v>
      </c>
      <c r="BE177" s="198">
        <f>IF(N177="základní",J177,0)</f>
        <v>0</v>
      </c>
      <c r="BF177" s="198">
        <f>IF(N177="snížená",J177,0)</f>
        <v>0</v>
      </c>
      <c r="BG177" s="198">
        <f>IF(N177="zákl. přenesená",J177,0)</f>
        <v>0</v>
      </c>
      <c r="BH177" s="198">
        <f>IF(N177="sníž. přenesená",J177,0)</f>
        <v>0</v>
      </c>
      <c r="BI177" s="198">
        <f>IF(N177="nulová",J177,0)</f>
        <v>0</v>
      </c>
      <c r="BJ177" s="17" t="s">
        <v>81</v>
      </c>
      <c r="BK177" s="198">
        <f>ROUND(I177*H177,2)</f>
        <v>0</v>
      </c>
      <c r="BL177" s="17" t="s">
        <v>124</v>
      </c>
      <c r="BM177" s="197" t="s">
        <v>206</v>
      </c>
    </row>
    <row r="178" spans="1:65" s="13" customFormat="1" x14ac:dyDescent="0.2">
      <c r="B178" s="199"/>
      <c r="C178" s="200"/>
      <c r="D178" s="201" t="s">
        <v>126</v>
      </c>
      <c r="E178" s="202" t="s">
        <v>1</v>
      </c>
      <c r="F178" s="203" t="s">
        <v>207</v>
      </c>
      <c r="G178" s="200"/>
      <c r="H178" s="204">
        <v>1200</v>
      </c>
      <c r="I178" s="205"/>
      <c r="J178" s="200"/>
      <c r="K178" s="200"/>
      <c r="L178" s="206"/>
      <c r="M178" s="207"/>
      <c r="N178" s="208"/>
      <c r="O178" s="208"/>
      <c r="P178" s="208"/>
      <c r="Q178" s="208"/>
      <c r="R178" s="208"/>
      <c r="S178" s="208"/>
      <c r="T178" s="209"/>
      <c r="AT178" s="210" t="s">
        <v>126</v>
      </c>
      <c r="AU178" s="210" t="s">
        <v>83</v>
      </c>
      <c r="AV178" s="13" t="s">
        <v>83</v>
      </c>
      <c r="AW178" s="13" t="s">
        <v>30</v>
      </c>
      <c r="AX178" s="13" t="s">
        <v>73</v>
      </c>
      <c r="AY178" s="210" t="s">
        <v>116</v>
      </c>
    </row>
    <row r="179" spans="1:65" s="13" customFormat="1" x14ac:dyDescent="0.2">
      <c r="B179" s="199"/>
      <c r="C179" s="200"/>
      <c r="D179" s="201" t="s">
        <v>126</v>
      </c>
      <c r="E179" s="202" t="s">
        <v>1</v>
      </c>
      <c r="F179" s="203" t="s">
        <v>208</v>
      </c>
      <c r="G179" s="200"/>
      <c r="H179" s="204">
        <v>1110</v>
      </c>
      <c r="I179" s="205"/>
      <c r="J179" s="200"/>
      <c r="K179" s="200"/>
      <c r="L179" s="206"/>
      <c r="M179" s="207"/>
      <c r="N179" s="208"/>
      <c r="O179" s="208"/>
      <c r="P179" s="208"/>
      <c r="Q179" s="208"/>
      <c r="R179" s="208"/>
      <c r="S179" s="208"/>
      <c r="T179" s="209"/>
      <c r="AT179" s="210" t="s">
        <v>126</v>
      </c>
      <c r="AU179" s="210" t="s">
        <v>83</v>
      </c>
      <c r="AV179" s="13" t="s">
        <v>83</v>
      </c>
      <c r="AW179" s="13" t="s">
        <v>30</v>
      </c>
      <c r="AX179" s="13" t="s">
        <v>73</v>
      </c>
      <c r="AY179" s="210" t="s">
        <v>116</v>
      </c>
    </row>
    <row r="180" spans="1:65" s="13" customFormat="1" x14ac:dyDescent="0.2">
      <c r="B180" s="199"/>
      <c r="C180" s="200"/>
      <c r="D180" s="201" t="s">
        <v>126</v>
      </c>
      <c r="E180" s="202" t="s">
        <v>1</v>
      </c>
      <c r="F180" s="203" t="s">
        <v>209</v>
      </c>
      <c r="G180" s="200"/>
      <c r="H180" s="204">
        <v>80</v>
      </c>
      <c r="I180" s="205"/>
      <c r="J180" s="200"/>
      <c r="K180" s="200"/>
      <c r="L180" s="206"/>
      <c r="M180" s="207"/>
      <c r="N180" s="208"/>
      <c r="O180" s="208"/>
      <c r="P180" s="208"/>
      <c r="Q180" s="208"/>
      <c r="R180" s="208"/>
      <c r="S180" s="208"/>
      <c r="T180" s="209"/>
      <c r="AT180" s="210" t="s">
        <v>126</v>
      </c>
      <c r="AU180" s="210" t="s">
        <v>83</v>
      </c>
      <c r="AV180" s="13" t="s">
        <v>83</v>
      </c>
      <c r="AW180" s="13" t="s">
        <v>30</v>
      </c>
      <c r="AX180" s="13" t="s">
        <v>73</v>
      </c>
      <c r="AY180" s="210" t="s">
        <v>116</v>
      </c>
    </row>
    <row r="181" spans="1:65" s="14" customFormat="1" x14ac:dyDescent="0.2">
      <c r="B181" s="211"/>
      <c r="C181" s="212"/>
      <c r="D181" s="201" t="s">
        <v>126</v>
      </c>
      <c r="E181" s="213" t="s">
        <v>1</v>
      </c>
      <c r="F181" s="214" t="s">
        <v>128</v>
      </c>
      <c r="G181" s="212"/>
      <c r="H181" s="215">
        <v>2390</v>
      </c>
      <c r="I181" s="216"/>
      <c r="J181" s="212"/>
      <c r="K181" s="212"/>
      <c r="L181" s="217"/>
      <c r="M181" s="218"/>
      <c r="N181" s="219"/>
      <c r="O181" s="219"/>
      <c r="P181" s="219"/>
      <c r="Q181" s="219"/>
      <c r="R181" s="219"/>
      <c r="S181" s="219"/>
      <c r="T181" s="220"/>
      <c r="AT181" s="221" t="s">
        <v>126</v>
      </c>
      <c r="AU181" s="221" t="s">
        <v>83</v>
      </c>
      <c r="AV181" s="14" t="s">
        <v>124</v>
      </c>
      <c r="AW181" s="14" t="s">
        <v>30</v>
      </c>
      <c r="AX181" s="14" t="s">
        <v>81</v>
      </c>
      <c r="AY181" s="221" t="s">
        <v>116</v>
      </c>
    </row>
    <row r="182" spans="1:65" s="2" customFormat="1" ht="49.15" customHeight="1" x14ac:dyDescent="0.2">
      <c r="A182" s="34"/>
      <c r="B182" s="35"/>
      <c r="C182" s="186" t="s">
        <v>210</v>
      </c>
      <c r="D182" s="186" t="s">
        <v>119</v>
      </c>
      <c r="E182" s="187" t="s">
        <v>211</v>
      </c>
      <c r="F182" s="188" t="s">
        <v>212</v>
      </c>
      <c r="G182" s="189" t="s">
        <v>159</v>
      </c>
      <c r="H182" s="190">
        <v>60</v>
      </c>
      <c r="I182" s="191"/>
      <c r="J182" s="192">
        <f>ROUND(I182*H182,2)</f>
        <v>0</v>
      </c>
      <c r="K182" s="188" t="s">
        <v>123</v>
      </c>
      <c r="L182" s="39"/>
      <c r="M182" s="193" t="s">
        <v>1</v>
      </c>
      <c r="N182" s="194" t="s">
        <v>38</v>
      </c>
      <c r="O182" s="71"/>
      <c r="P182" s="195">
        <f>O182*H182</f>
        <v>0</v>
      </c>
      <c r="Q182" s="195">
        <v>0</v>
      </c>
      <c r="R182" s="195">
        <f>Q182*H182</f>
        <v>0</v>
      </c>
      <c r="S182" s="195">
        <v>0</v>
      </c>
      <c r="T182" s="196">
        <f>S182*H182</f>
        <v>0</v>
      </c>
      <c r="U182" s="34"/>
      <c r="V182" s="34"/>
      <c r="W182" s="34"/>
      <c r="X182" s="34"/>
      <c r="Y182" s="34"/>
      <c r="Z182" s="34"/>
      <c r="AA182" s="34"/>
      <c r="AB182" s="34"/>
      <c r="AC182" s="34"/>
      <c r="AD182" s="34"/>
      <c r="AE182" s="34"/>
      <c r="AR182" s="197" t="s">
        <v>124</v>
      </c>
      <c r="AT182" s="197" t="s">
        <v>119</v>
      </c>
      <c r="AU182" s="197" t="s">
        <v>83</v>
      </c>
      <c r="AY182" s="17" t="s">
        <v>116</v>
      </c>
      <c r="BE182" s="198">
        <f>IF(N182="základní",J182,0)</f>
        <v>0</v>
      </c>
      <c r="BF182" s="198">
        <f>IF(N182="snížená",J182,0)</f>
        <v>0</v>
      </c>
      <c r="BG182" s="198">
        <f>IF(N182="zákl. přenesená",J182,0)</f>
        <v>0</v>
      </c>
      <c r="BH182" s="198">
        <f>IF(N182="sníž. přenesená",J182,0)</f>
        <v>0</v>
      </c>
      <c r="BI182" s="198">
        <f>IF(N182="nulová",J182,0)</f>
        <v>0</v>
      </c>
      <c r="BJ182" s="17" t="s">
        <v>81</v>
      </c>
      <c r="BK182" s="198">
        <f>ROUND(I182*H182,2)</f>
        <v>0</v>
      </c>
      <c r="BL182" s="17" t="s">
        <v>124</v>
      </c>
      <c r="BM182" s="197" t="s">
        <v>213</v>
      </c>
    </row>
    <row r="183" spans="1:65" s="13" customFormat="1" x14ac:dyDescent="0.2">
      <c r="B183" s="199"/>
      <c r="C183" s="200"/>
      <c r="D183" s="201" t="s">
        <v>126</v>
      </c>
      <c r="E183" s="202" t="s">
        <v>1</v>
      </c>
      <c r="F183" s="203" t="s">
        <v>214</v>
      </c>
      <c r="G183" s="200"/>
      <c r="H183" s="204">
        <v>60</v>
      </c>
      <c r="I183" s="205"/>
      <c r="J183" s="200"/>
      <c r="K183" s="200"/>
      <c r="L183" s="206"/>
      <c r="M183" s="207"/>
      <c r="N183" s="208"/>
      <c r="O183" s="208"/>
      <c r="P183" s="208"/>
      <c r="Q183" s="208"/>
      <c r="R183" s="208"/>
      <c r="S183" s="208"/>
      <c r="T183" s="209"/>
      <c r="AT183" s="210" t="s">
        <v>126</v>
      </c>
      <c r="AU183" s="210" t="s">
        <v>83</v>
      </c>
      <c r="AV183" s="13" t="s">
        <v>83</v>
      </c>
      <c r="AW183" s="13" t="s">
        <v>30</v>
      </c>
      <c r="AX183" s="13" t="s">
        <v>73</v>
      </c>
      <c r="AY183" s="210" t="s">
        <v>116</v>
      </c>
    </row>
    <row r="184" spans="1:65" s="14" customFormat="1" x14ac:dyDescent="0.2">
      <c r="B184" s="211"/>
      <c r="C184" s="212"/>
      <c r="D184" s="201" t="s">
        <v>126</v>
      </c>
      <c r="E184" s="213" t="s">
        <v>1</v>
      </c>
      <c r="F184" s="214" t="s">
        <v>128</v>
      </c>
      <c r="G184" s="212"/>
      <c r="H184" s="215">
        <v>60</v>
      </c>
      <c r="I184" s="216"/>
      <c r="J184" s="212"/>
      <c r="K184" s="212"/>
      <c r="L184" s="217"/>
      <c r="M184" s="218"/>
      <c r="N184" s="219"/>
      <c r="O184" s="219"/>
      <c r="P184" s="219"/>
      <c r="Q184" s="219"/>
      <c r="R184" s="219"/>
      <c r="S184" s="219"/>
      <c r="T184" s="220"/>
      <c r="AT184" s="221" t="s">
        <v>126</v>
      </c>
      <c r="AU184" s="221" t="s">
        <v>83</v>
      </c>
      <c r="AV184" s="14" t="s">
        <v>124</v>
      </c>
      <c r="AW184" s="14" t="s">
        <v>30</v>
      </c>
      <c r="AX184" s="14" t="s">
        <v>81</v>
      </c>
      <c r="AY184" s="221" t="s">
        <v>116</v>
      </c>
    </row>
    <row r="185" spans="1:65" s="2" customFormat="1" ht="49.15" customHeight="1" x14ac:dyDescent="0.2">
      <c r="A185" s="34"/>
      <c r="B185" s="35"/>
      <c r="C185" s="186" t="s">
        <v>215</v>
      </c>
      <c r="D185" s="186" t="s">
        <v>119</v>
      </c>
      <c r="E185" s="187" t="s">
        <v>216</v>
      </c>
      <c r="F185" s="188" t="s">
        <v>217</v>
      </c>
      <c r="G185" s="189" t="s">
        <v>159</v>
      </c>
      <c r="H185" s="190">
        <v>200</v>
      </c>
      <c r="I185" s="191"/>
      <c r="J185" s="192">
        <f>ROUND(I185*H185,2)</f>
        <v>0</v>
      </c>
      <c r="K185" s="188" t="s">
        <v>123</v>
      </c>
      <c r="L185" s="39"/>
      <c r="M185" s="193" t="s">
        <v>1</v>
      </c>
      <c r="N185" s="194" t="s">
        <v>38</v>
      </c>
      <c r="O185" s="71"/>
      <c r="P185" s="195">
        <f>O185*H185</f>
        <v>0</v>
      </c>
      <c r="Q185" s="195">
        <v>0</v>
      </c>
      <c r="R185" s="195">
        <f>Q185*H185</f>
        <v>0</v>
      </c>
      <c r="S185" s="195">
        <v>0</v>
      </c>
      <c r="T185" s="196">
        <f>S185*H185</f>
        <v>0</v>
      </c>
      <c r="U185" s="34"/>
      <c r="V185" s="34"/>
      <c r="W185" s="34"/>
      <c r="X185" s="34"/>
      <c r="Y185" s="34"/>
      <c r="Z185" s="34"/>
      <c r="AA185" s="34"/>
      <c r="AB185" s="34"/>
      <c r="AC185" s="34"/>
      <c r="AD185" s="34"/>
      <c r="AE185" s="34"/>
      <c r="AR185" s="197" t="s">
        <v>124</v>
      </c>
      <c r="AT185" s="197" t="s">
        <v>119</v>
      </c>
      <c r="AU185" s="197" t="s">
        <v>83</v>
      </c>
      <c r="AY185" s="17" t="s">
        <v>116</v>
      </c>
      <c r="BE185" s="198">
        <f>IF(N185="základní",J185,0)</f>
        <v>0</v>
      </c>
      <c r="BF185" s="198">
        <f>IF(N185="snížená",J185,0)</f>
        <v>0</v>
      </c>
      <c r="BG185" s="198">
        <f>IF(N185="zákl. přenesená",J185,0)</f>
        <v>0</v>
      </c>
      <c r="BH185" s="198">
        <f>IF(N185="sníž. přenesená",J185,0)</f>
        <v>0</v>
      </c>
      <c r="BI185" s="198">
        <f>IF(N185="nulová",J185,0)</f>
        <v>0</v>
      </c>
      <c r="BJ185" s="17" t="s">
        <v>81</v>
      </c>
      <c r="BK185" s="198">
        <f>ROUND(I185*H185,2)</f>
        <v>0</v>
      </c>
      <c r="BL185" s="17" t="s">
        <v>124</v>
      </c>
      <c r="BM185" s="197" t="s">
        <v>218</v>
      </c>
    </row>
    <row r="186" spans="1:65" s="13" customFormat="1" x14ac:dyDescent="0.2">
      <c r="B186" s="199"/>
      <c r="C186" s="200"/>
      <c r="D186" s="201" t="s">
        <v>126</v>
      </c>
      <c r="E186" s="202" t="s">
        <v>1</v>
      </c>
      <c r="F186" s="203" t="s">
        <v>219</v>
      </c>
      <c r="G186" s="200"/>
      <c r="H186" s="204">
        <v>100</v>
      </c>
      <c r="I186" s="205"/>
      <c r="J186" s="200"/>
      <c r="K186" s="200"/>
      <c r="L186" s="206"/>
      <c r="M186" s="207"/>
      <c r="N186" s="208"/>
      <c r="O186" s="208"/>
      <c r="P186" s="208"/>
      <c r="Q186" s="208"/>
      <c r="R186" s="208"/>
      <c r="S186" s="208"/>
      <c r="T186" s="209"/>
      <c r="AT186" s="210" t="s">
        <v>126</v>
      </c>
      <c r="AU186" s="210" t="s">
        <v>83</v>
      </c>
      <c r="AV186" s="13" t="s">
        <v>83</v>
      </c>
      <c r="AW186" s="13" t="s">
        <v>30</v>
      </c>
      <c r="AX186" s="13" t="s">
        <v>73</v>
      </c>
      <c r="AY186" s="210" t="s">
        <v>116</v>
      </c>
    </row>
    <row r="187" spans="1:65" s="13" customFormat="1" x14ac:dyDescent="0.2">
      <c r="B187" s="199"/>
      <c r="C187" s="200"/>
      <c r="D187" s="201" t="s">
        <v>126</v>
      </c>
      <c r="E187" s="202" t="s">
        <v>1</v>
      </c>
      <c r="F187" s="203" t="s">
        <v>220</v>
      </c>
      <c r="G187" s="200"/>
      <c r="H187" s="204">
        <v>100</v>
      </c>
      <c r="I187" s="205"/>
      <c r="J187" s="200"/>
      <c r="K187" s="200"/>
      <c r="L187" s="206"/>
      <c r="M187" s="207"/>
      <c r="N187" s="208"/>
      <c r="O187" s="208"/>
      <c r="P187" s="208"/>
      <c r="Q187" s="208"/>
      <c r="R187" s="208"/>
      <c r="S187" s="208"/>
      <c r="T187" s="209"/>
      <c r="AT187" s="210" t="s">
        <v>126</v>
      </c>
      <c r="AU187" s="210" t="s">
        <v>83</v>
      </c>
      <c r="AV187" s="13" t="s">
        <v>83</v>
      </c>
      <c r="AW187" s="13" t="s">
        <v>30</v>
      </c>
      <c r="AX187" s="13" t="s">
        <v>73</v>
      </c>
      <c r="AY187" s="210" t="s">
        <v>116</v>
      </c>
    </row>
    <row r="188" spans="1:65" s="14" customFormat="1" x14ac:dyDescent="0.2">
      <c r="B188" s="211"/>
      <c r="C188" s="212"/>
      <c r="D188" s="201" t="s">
        <v>126</v>
      </c>
      <c r="E188" s="213" t="s">
        <v>1</v>
      </c>
      <c r="F188" s="214" t="s">
        <v>128</v>
      </c>
      <c r="G188" s="212"/>
      <c r="H188" s="215">
        <v>200</v>
      </c>
      <c r="I188" s="216"/>
      <c r="J188" s="212"/>
      <c r="K188" s="212"/>
      <c r="L188" s="217"/>
      <c r="M188" s="218"/>
      <c r="N188" s="219"/>
      <c r="O188" s="219"/>
      <c r="P188" s="219"/>
      <c r="Q188" s="219"/>
      <c r="R188" s="219"/>
      <c r="S188" s="219"/>
      <c r="T188" s="220"/>
      <c r="AT188" s="221" t="s">
        <v>126</v>
      </c>
      <c r="AU188" s="221" t="s">
        <v>83</v>
      </c>
      <c r="AV188" s="14" t="s">
        <v>124</v>
      </c>
      <c r="AW188" s="14" t="s">
        <v>30</v>
      </c>
      <c r="AX188" s="14" t="s">
        <v>81</v>
      </c>
      <c r="AY188" s="221" t="s">
        <v>116</v>
      </c>
    </row>
    <row r="189" spans="1:65" s="2" customFormat="1" ht="78" customHeight="1" x14ac:dyDescent="0.2">
      <c r="A189" s="34"/>
      <c r="B189" s="35"/>
      <c r="C189" s="186" t="s">
        <v>221</v>
      </c>
      <c r="D189" s="186" t="s">
        <v>119</v>
      </c>
      <c r="E189" s="187" t="s">
        <v>222</v>
      </c>
      <c r="F189" s="188" t="s">
        <v>223</v>
      </c>
      <c r="G189" s="189" t="s">
        <v>224</v>
      </c>
      <c r="H189" s="190">
        <v>1936</v>
      </c>
      <c r="I189" s="191"/>
      <c r="J189" s="192">
        <f>ROUND(I189*H189,2)</f>
        <v>0</v>
      </c>
      <c r="K189" s="188" t="s">
        <v>123</v>
      </c>
      <c r="L189" s="39"/>
      <c r="M189" s="193" t="s">
        <v>1</v>
      </c>
      <c r="N189" s="194" t="s">
        <v>38</v>
      </c>
      <c r="O189" s="71"/>
      <c r="P189" s="195">
        <f>O189*H189</f>
        <v>0</v>
      </c>
      <c r="Q189" s="195">
        <v>0</v>
      </c>
      <c r="R189" s="195">
        <f>Q189*H189</f>
        <v>0</v>
      </c>
      <c r="S189" s="195">
        <v>0</v>
      </c>
      <c r="T189" s="196">
        <f>S189*H189</f>
        <v>0</v>
      </c>
      <c r="U189" s="34"/>
      <c r="V189" s="34"/>
      <c r="W189" s="34"/>
      <c r="X189" s="34"/>
      <c r="Y189" s="34"/>
      <c r="Z189" s="34"/>
      <c r="AA189" s="34"/>
      <c r="AB189" s="34"/>
      <c r="AC189" s="34"/>
      <c r="AD189" s="34"/>
      <c r="AE189" s="34"/>
      <c r="AR189" s="197" t="s">
        <v>124</v>
      </c>
      <c r="AT189" s="197" t="s">
        <v>119</v>
      </c>
      <c r="AU189" s="197" t="s">
        <v>83</v>
      </c>
      <c r="AY189" s="17" t="s">
        <v>116</v>
      </c>
      <c r="BE189" s="198">
        <f>IF(N189="základní",J189,0)</f>
        <v>0</v>
      </c>
      <c r="BF189" s="198">
        <f>IF(N189="snížená",J189,0)</f>
        <v>0</v>
      </c>
      <c r="BG189" s="198">
        <f>IF(N189="zákl. přenesená",J189,0)</f>
        <v>0</v>
      </c>
      <c r="BH189" s="198">
        <f>IF(N189="sníž. přenesená",J189,0)</f>
        <v>0</v>
      </c>
      <c r="BI189" s="198">
        <f>IF(N189="nulová",J189,0)</f>
        <v>0</v>
      </c>
      <c r="BJ189" s="17" t="s">
        <v>81</v>
      </c>
      <c r="BK189" s="198">
        <f>ROUND(I189*H189,2)</f>
        <v>0</v>
      </c>
      <c r="BL189" s="17" t="s">
        <v>124</v>
      </c>
      <c r="BM189" s="197" t="s">
        <v>225</v>
      </c>
    </row>
    <row r="190" spans="1:65" s="13" customFormat="1" x14ac:dyDescent="0.2">
      <c r="B190" s="199"/>
      <c r="C190" s="200"/>
      <c r="D190" s="201" t="s">
        <v>126</v>
      </c>
      <c r="E190" s="202" t="s">
        <v>1</v>
      </c>
      <c r="F190" s="203" t="s">
        <v>175</v>
      </c>
      <c r="G190" s="200"/>
      <c r="H190" s="204">
        <v>1936</v>
      </c>
      <c r="I190" s="205"/>
      <c r="J190" s="200"/>
      <c r="K190" s="200"/>
      <c r="L190" s="206"/>
      <c r="M190" s="207"/>
      <c r="N190" s="208"/>
      <c r="O190" s="208"/>
      <c r="P190" s="208"/>
      <c r="Q190" s="208"/>
      <c r="R190" s="208"/>
      <c r="S190" s="208"/>
      <c r="T190" s="209"/>
      <c r="AT190" s="210" t="s">
        <v>126</v>
      </c>
      <c r="AU190" s="210" t="s">
        <v>83</v>
      </c>
      <c r="AV190" s="13" t="s">
        <v>83</v>
      </c>
      <c r="AW190" s="13" t="s">
        <v>30</v>
      </c>
      <c r="AX190" s="13" t="s">
        <v>73</v>
      </c>
      <c r="AY190" s="210" t="s">
        <v>116</v>
      </c>
    </row>
    <row r="191" spans="1:65" s="14" customFormat="1" x14ac:dyDescent="0.2">
      <c r="B191" s="211"/>
      <c r="C191" s="212"/>
      <c r="D191" s="201" t="s">
        <v>126</v>
      </c>
      <c r="E191" s="213" t="s">
        <v>1</v>
      </c>
      <c r="F191" s="214" t="s">
        <v>128</v>
      </c>
      <c r="G191" s="212"/>
      <c r="H191" s="215">
        <v>1936</v>
      </c>
      <c r="I191" s="216"/>
      <c r="J191" s="212"/>
      <c r="K191" s="212"/>
      <c r="L191" s="217"/>
      <c r="M191" s="218"/>
      <c r="N191" s="219"/>
      <c r="O191" s="219"/>
      <c r="P191" s="219"/>
      <c r="Q191" s="219"/>
      <c r="R191" s="219"/>
      <c r="S191" s="219"/>
      <c r="T191" s="220"/>
      <c r="AT191" s="221" t="s">
        <v>126</v>
      </c>
      <c r="AU191" s="221" t="s">
        <v>83</v>
      </c>
      <c r="AV191" s="14" t="s">
        <v>124</v>
      </c>
      <c r="AW191" s="14" t="s">
        <v>30</v>
      </c>
      <c r="AX191" s="14" t="s">
        <v>81</v>
      </c>
      <c r="AY191" s="221" t="s">
        <v>116</v>
      </c>
    </row>
    <row r="192" spans="1:65" s="2" customFormat="1" ht="66.75" customHeight="1" x14ac:dyDescent="0.2">
      <c r="A192" s="34"/>
      <c r="B192" s="35"/>
      <c r="C192" s="186" t="s">
        <v>226</v>
      </c>
      <c r="D192" s="186" t="s">
        <v>119</v>
      </c>
      <c r="E192" s="187" t="s">
        <v>227</v>
      </c>
      <c r="F192" s="188" t="s">
        <v>228</v>
      </c>
      <c r="G192" s="189" t="s">
        <v>159</v>
      </c>
      <c r="H192" s="190">
        <v>3512</v>
      </c>
      <c r="I192" s="191"/>
      <c r="J192" s="192">
        <f>ROUND(I192*H192,2)</f>
        <v>0</v>
      </c>
      <c r="K192" s="188" t="s">
        <v>123</v>
      </c>
      <c r="L192" s="39"/>
      <c r="M192" s="193" t="s">
        <v>1</v>
      </c>
      <c r="N192" s="194" t="s">
        <v>38</v>
      </c>
      <c r="O192" s="71"/>
      <c r="P192" s="195">
        <f>O192*H192</f>
        <v>0</v>
      </c>
      <c r="Q192" s="195">
        <v>0</v>
      </c>
      <c r="R192" s="195">
        <f>Q192*H192</f>
        <v>0</v>
      </c>
      <c r="S192" s="195">
        <v>0</v>
      </c>
      <c r="T192" s="196">
        <f>S192*H192</f>
        <v>0</v>
      </c>
      <c r="U192" s="34"/>
      <c r="V192" s="34"/>
      <c r="W192" s="34"/>
      <c r="X192" s="34"/>
      <c r="Y192" s="34"/>
      <c r="Z192" s="34"/>
      <c r="AA192" s="34"/>
      <c r="AB192" s="34"/>
      <c r="AC192" s="34"/>
      <c r="AD192" s="34"/>
      <c r="AE192" s="34"/>
      <c r="AR192" s="197" t="s">
        <v>124</v>
      </c>
      <c r="AT192" s="197" t="s">
        <v>119</v>
      </c>
      <c r="AU192" s="197" t="s">
        <v>83</v>
      </c>
      <c r="AY192" s="17" t="s">
        <v>116</v>
      </c>
      <c r="BE192" s="198">
        <f>IF(N192="základní",J192,0)</f>
        <v>0</v>
      </c>
      <c r="BF192" s="198">
        <f>IF(N192="snížená",J192,0)</f>
        <v>0</v>
      </c>
      <c r="BG192" s="198">
        <f>IF(N192="zákl. přenesená",J192,0)</f>
        <v>0</v>
      </c>
      <c r="BH192" s="198">
        <f>IF(N192="sníž. přenesená",J192,0)</f>
        <v>0</v>
      </c>
      <c r="BI192" s="198">
        <f>IF(N192="nulová",J192,0)</f>
        <v>0</v>
      </c>
      <c r="BJ192" s="17" t="s">
        <v>81</v>
      </c>
      <c r="BK192" s="198">
        <f>ROUND(I192*H192,2)</f>
        <v>0</v>
      </c>
      <c r="BL192" s="17" t="s">
        <v>124</v>
      </c>
      <c r="BM192" s="197" t="s">
        <v>229</v>
      </c>
    </row>
    <row r="193" spans="1:65" s="13" customFormat="1" x14ac:dyDescent="0.2">
      <c r="B193" s="199"/>
      <c r="C193" s="200"/>
      <c r="D193" s="201" t="s">
        <v>126</v>
      </c>
      <c r="E193" s="202" t="s">
        <v>1</v>
      </c>
      <c r="F193" s="203" t="s">
        <v>230</v>
      </c>
      <c r="G193" s="200"/>
      <c r="H193" s="204">
        <v>1824.8</v>
      </c>
      <c r="I193" s="205"/>
      <c r="J193" s="200"/>
      <c r="K193" s="200"/>
      <c r="L193" s="206"/>
      <c r="M193" s="207"/>
      <c r="N193" s="208"/>
      <c r="O193" s="208"/>
      <c r="P193" s="208"/>
      <c r="Q193" s="208"/>
      <c r="R193" s="208"/>
      <c r="S193" s="208"/>
      <c r="T193" s="209"/>
      <c r="AT193" s="210" t="s">
        <v>126</v>
      </c>
      <c r="AU193" s="210" t="s">
        <v>83</v>
      </c>
      <c r="AV193" s="13" t="s">
        <v>83</v>
      </c>
      <c r="AW193" s="13" t="s">
        <v>30</v>
      </c>
      <c r="AX193" s="13" t="s">
        <v>73</v>
      </c>
      <c r="AY193" s="210" t="s">
        <v>116</v>
      </c>
    </row>
    <row r="194" spans="1:65" s="13" customFormat="1" x14ac:dyDescent="0.2">
      <c r="B194" s="199"/>
      <c r="C194" s="200"/>
      <c r="D194" s="201" t="s">
        <v>126</v>
      </c>
      <c r="E194" s="202" t="s">
        <v>1</v>
      </c>
      <c r="F194" s="203" t="s">
        <v>231</v>
      </c>
      <c r="G194" s="200"/>
      <c r="H194" s="204">
        <v>1687.2</v>
      </c>
      <c r="I194" s="205"/>
      <c r="J194" s="200"/>
      <c r="K194" s="200"/>
      <c r="L194" s="206"/>
      <c r="M194" s="207"/>
      <c r="N194" s="208"/>
      <c r="O194" s="208"/>
      <c r="P194" s="208"/>
      <c r="Q194" s="208"/>
      <c r="R194" s="208"/>
      <c r="S194" s="208"/>
      <c r="T194" s="209"/>
      <c r="AT194" s="210" t="s">
        <v>126</v>
      </c>
      <c r="AU194" s="210" t="s">
        <v>83</v>
      </c>
      <c r="AV194" s="13" t="s">
        <v>83</v>
      </c>
      <c r="AW194" s="13" t="s">
        <v>30</v>
      </c>
      <c r="AX194" s="13" t="s">
        <v>73</v>
      </c>
      <c r="AY194" s="210" t="s">
        <v>116</v>
      </c>
    </row>
    <row r="195" spans="1:65" s="14" customFormat="1" x14ac:dyDescent="0.2">
      <c r="B195" s="211"/>
      <c r="C195" s="212"/>
      <c r="D195" s="201" t="s">
        <v>126</v>
      </c>
      <c r="E195" s="213" t="s">
        <v>1</v>
      </c>
      <c r="F195" s="214" t="s">
        <v>128</v>
      </c>
      <c r="G195" s="212"/>
      <c r="H195" s="215">
        <v>3512</v>
      </c>
      <c r="I195" s="216"/>
      <c r="J195" s="212"/>
      <c r="K195" s="212"/>
      <c r="L195" s="217"/>
      <c r="M195" s="218"/>
      <c r="N195" s="219"/>
      <c r="O195" s="219"/>
      <c r="P195" s="219"/>
      <c r="Q195" s="219"/>
      <c r="R195" s="219"/>
      <c r="S195" s="219"/>
      <c r="T195" s="220"/>
      <c r="AT195" s="221" t="s">
        <v>126</v>
      </c>
      <c r="AU195" s="221" t="s">
        <v>83</v>
      </c>
      <c r="AV195" s="14" t="s">
        <v>124</v>
      </c>
      <c r="AW195" s="14" t="s">
        <v>30</v>
      </c>
      <c r="AX195" s="14" t="s">
        <v>81</v>
      </c>
      <c r="AY195" s="221" t="s">
        <v>116</v>
      </c>
    </row>
    <row r="196" spans="1:65" s="2" customFormat="1" ht="16.5" customHeight="1" x14ac:dyDescent="0.2">
      <c r="A196" s="34"/>
      <c r="B196" s="35"/>
      <c r="C196" s="222" t="s">
        <v>7</v>
      </c>
      <c r="D196" s="222" t="s">
        <v>149</v>
      </c>
      <c r="E196" s="223" t="s">
        <v>232</v>
      </c>
      <c r="F196" s="224" t="s">
        <v>233</v>
      </c>
      <c r="G196" s="225" t="s">
        <v>159</v>
      </c>
      <c r="H196" s="226">
        <v>3512</v>
      </c>
      <c r="I196" s="251"/>
      <c r="J196" s="228">
        <f>ROUND(I196*H196,2)</f>
        <v>0</v>
      </c>
      <c r="K196" s="224" t="s">
        <v>123</v>
      </c>
      <c r="L196" s="229"/>
      <c r="M196" s="230" t="s">
        <v>1</v>
      </c>
      <c r="N196" s="231" t="s">
        <v>38</v>
      </c>
      <c r="O196" s="71"/>
      <c r="P196" s="195">
        <f>O196*H196</f>
        <v>0</v>
      </c>
      <c r="Q196" s="195">
        <v>4.0999999999999999E-4</v>
      </c>
      <c r="R196" s="195">
        <f>Q196*H196</f>
        <v>1.4399199999999999</v>
      </c>
      <c r="S196" s="195">
        <v>0</v>
      </c>
      <c r="T196" s="196">
        <f>S196*H196</f>
        <v>0</v>
      </c>
      <c r="U196" s="34"/>
      <c r="V196" s="34"/>
      <c r="W196" s="34"/>
      <c r="X196" s="34"/>
      <c r="Y196" s="34"/>
      <c r="Z196" s="34"/>
      <c r="AA196" s="34"/>
      <c r="AB196" s="34"/>
      <c r="AC196" s="34"/>
      <c r="AD196" s="34"/>
      <c r="AE196" s="34"/>
      <c r="AR196" s="197" t="s">
        <v>153</v>
      </c>
      <c r="AT196" s="197" t="s">
        <v>149</v>
      </c>
      <c r="AU196" s="197" t="s">
        <v>83</v>
      </c>
      <c r="AY196" s="17" t="s">
        <v>116</v>
      </c>
      <c r="BE196" s="198">
        <f>IF(N196="základní",J196,0)</f>
        <v>0</v>
      </c>
      <c r="BF196" s="198">
        <f>IF(N196="snížená",J196,0)</f>
        <v>0</v>
      </c>
      <c r="BG196" s="198">
        <f>IF(N196="zákl. přenesená",J196,0)</f>
        <v>0</v>
      </c>
      <c r="BH196" s="198">
        <f>IF(N196="sníž. přenesená",J196,0)</f>
        <v>0</v>
      </c>
      <c r="BI196" s="198">
        <f>IF(N196="nulová",J196,0)</f>
        <v>0</v>
      </c>
      <c r="BJ196" s="17" t="s">
        <v>81</v>
      </c>
      <c r="BK196" s="198">
        <f>ROUND(I196*H196,2)</f>
        <v>0</v>
      </c>
      <c r="BL196" s="17" t="s">
        <v>124</v>
      </c>
      <c r="BM196" s="197" t="s">
        <v>234</v>
      </c>
    </row>
    <row r="197" spans="1:65" s="15" customFormat="1" x14ac:dyDescent="0.2">
      <c r="B197" s="232"/>
      <c r="C197" s="233"/>
      <c r="D197" s="201" t="s">
        <v>126</v>
      </c>
      <c r="E197" s="234" t="s">
        <v>1</v>
      </c>
      <c r="F197" s="235" t="s">
        <v>166</v>
      </c>
      <c r="G197" s="233"/>
      <c r="H197" s="234" t="s">
        <v>1</v>
      </c>
      <c r="I197" s="236"/>
      <c r="J197" s="233"/>
      <c r="K197" s="233"/>
      <c r="L197" s="237"/>
      <c r="M197" s="238"/>
      <c r="N197" s="239"/>
      <c r="O197" s="239"/>
      <c r="P197" s="239"/>
      <c r="Q197" s="239"/>
      <c r="R197" s="239"/>
      <c r="S197" s="239"/>
      <c r="T197" s="240"/>
      <c r="AT197" s="241" t="s">
        <v>126</v>
      </c>
      <c r="AU197" s="241" t="s">
        <v>83</v>
      </c>
      <c r="AV197" s="15" t="s">
        <v>81</v>
      </c>
      <c r="AW197" s="15" t="s">
        <v>30</v>
      </c>
      <c r="AX197" s="15" t="s">
        <v>73</v>
      </c>
      <c r="AY197" s="241" t="s">
        <v>116</v>
      </c>
    </row>
    <row r="198" spans="1:65" s="13" customFormat="1" x14ac:dyDescent="0.2">
      <c r="B198" s="199"/>
      <c r="C198" s="200"/>
      <c r="D198" s="201" t="s">
        <v>126</v>
      </c>
      <c r="E198" s="202" t="s">
        <v>1</v>
      </c>
      <c r="F198" s="203" t="s">
        <v>230</v>
      </c>
      <c r="G198" s="200"/>
      <c r="H198" s="204">
        <v>1824.8</v>
      </c>
      <c r="I198" s="205"/>
      <c r="J198" s="200"/>
      <c r="K198" s="200"/>
      <c r="L198" s="206"/>
      <c r="M198" s="207"/>
      <c r="N198" s="208"/>
      <c r="O198" s="208"/>
      <c r="P198" s="208"/>
      <c r="Q198" s="208"/>
      <c r="R198" s="208"/>
      <c r="S198" s="208"/>
      <c r="T198" s="209"/>
      <c r="AT198" s="210" t="s">
        <v>126</v>
      </c>
      <c r="AU198" s="210" t="s">
        <v>83</v>
      </c>
      <c r="AV198" s="13" t="s">
        <v>83</v>
      </c>
      <c r="AW198" s="13" t="s">
        <v>30</v>
      </c>
      <c r="AX198" s="13" t="s">
        <v>73</v>
      </c>
      <c r="AY198" s="210" t="s">
        <v>116</v>
      </c>
    </row>
    <row r="199" spans="1:65" s="13" customFormat="1" x14ac:dyDescent="0.2">
      <c r="B199" s="199"/>
      <c r="C199" s="200"/>
      <c r="D199" s="201" t="s">
        <v>126</v>
      </c>
      <c r="E199" s="202" t="s">
        <v>1</v>
      </c>
      <c r="F199" s="203" t="s">
        <v>231</v>
      </c>
      <c r="G199" s="200"/>
      <c r="H199" s="204">
        <v>1687.2</v>
      </c>
      <c r="I199" s="205"/>
      <c r="J199" s="200"/>
      <c r="K199" s="200"/>
      <c r="L199" s="206"/>
      <c r="M199" s="207"/>
      <c r="N199" s="208"/>
      <c r="O199" s="208"/>
      <c r="P199" s="208"/>
      <c r="Q199" s="208"/>
      <c r="R199" s="208"/>
      <c r="S199" s="208"/>
      <c r="T199" s="209"/>
      <c r="AT199" s="210" t="s">
        <v>126</v>
      </c>
      <c r="AU199" s="210" t="s">
        <v>83</v>
      </c>
      <c r="AV199" s="13" t="s">
        <v>83</v>
      </c>
      <c r="AW199" s="13" t="s">
        <v>30</v>
      </c>
      <c r="AX199" s="13" t="s">
        <v>73</v>
      </c>
      <c r="AY199" s="210" t="s">
        <v>116</v>
      </c>
    </row>
    <row r="200" spans="1:65" s="14" customFormat="1" x14ac:dyDescent="0.2">
      <c r="B200" s="211"/>
      <c r="C200" s="212"/>
      <c r="D200" s="201" t="s">
        <v>126</v>
      </c>
      <c r="E200" s="213" t="s">
        <v>1</v>
      </c>
      <c r="F200" s="214" t="s">
        <v>128</v>
      </c>
      <c r="G200" s="212"/>
      <c r="H200" s="215">
        <v>3512</v>
      </c>
      <c r="I200" s="216"/>
      <c r="J200" s="212"/>
      <c r="K200" s="212"/>
      <c r="L200" s="217"/>
      <c r="M200" s="218"/>
      <c r="N200" s="219"/>
      <c r="O200" s="219"/>
      <c r="P200" s="219"/>
      <c r="Q200" s="219"/>
      <c r="R200" s="219"/>
      <c r="S200" s="219"/>
      <c r="T200" s="220"/>
      <c r="AT200" s="221" t="s">
        <v>126</v>
      </c>
      <c r="AU200" s="221" t="s">
        <v>83</v>
      </c>
      <c r="AV200" s="14" t="s">
        <v>124</v>
      </c>
      <c r="AW200" s="14" t="s">
        <v>30</v>
      </c>
      <c r="AX200" s="14" t="s">
        <v>81</v>
      </c>
      <c r="AY200" s="221" t="s">
        <v>116</v>
      </c>
    </row>
    <row r="201" spans="1:65" s="2" customFormat="1" ht="16.5" customHeight="1" x14ac:dyDescent="0.2">
      <c r="A201" s="34"/>
      <c r="B201" s="35"/>
      <c r="C201" s="222" t="s">
        <v>235</v>
      </c>
      <c r="D201" s="222" t="s">
        <v>149</v>
      </c>
      <c r="E201" s="223" t="s">
        <v>236</v>
      </c>
      <c r="F201" s="224" t="s">
        <v>237</v>
      </c>
      <c r="G201" s="225" t="s">
        <v>159</v>
      </c>
      <c r="H201" s="226">
        <v>3512</v>
      </c>
      <c r="I201" s="251"/>
      <c r="J201" s="228">
        <f>ROUND(I201*H201,2)</f>
        <v>0</v>
      </c>
      <c r="K201" s="224" t="s">
        <v>123</v>
      </c>
      <c r="L201" s="229"/>
      <c r="M201" s="230" t="s">
        <v>1</v>
      </c>
      <c r="N201" s="231" t="s">
        <v>38</v>
      </c>
      <c r="O201" s="71"/>
      <c r="P201" s="195">
        <f>O201*H201</f>
        <v>0</v>
      </c>
      <c r="Q201" s="195">
        <v>1.4999999999999999E-4</v>
      </c>
      <c r="R201" s="195">
        <f>Q201*H201</f>
        <v>0.52679999999999993</v>
      </c>
      <c r="S201" s="195">
        <v>0</v>
      </c>
      <c r="T201" s="196">
        <f>S201*H201</f>
        <v>0</v>
      </c>
      <c r="U201" s="34"/>
      <c r="V201" s="34"/>
      <c r="W201" s="34"/>
      <c r="X201" s="34"/>
      <c r="Y201" s="34"/>
      <c r="Z201" s="34"/>
      <c r="AA201" s="34"/>
      <c r="AB201" s="34"/>
      <c r="AC201" s="34"/>
      <c r="AD201" s="34"/>
      <c r="AE201" s="34"/>
      <c r="AR201" s="197" t="s">
        <v>153</v>
      </c>
      <c r="AT201" s="197" t="s">
        <v>149</v>
      </c>
      <c r="AU201" s="197" t="s">
        <v>83</v>
      </c>
      <c r="AY201" s="17" t="s">
        <v>116</v>
      </c>
      <c r="BE201" s="198">
        <f>IF(N201="základní",J201,0)</f>
        <v>0</v>
      </c>
      <c r="BF201" s="198">
        <f>IF(N201="snížená",J201,0)</f>
        <v>0</v>
      </c>
      <c r="BG201" s="198">
        <f>IF(N201="zákl. přenesená",J201,0)</f>
        <v>0</v>
      </c>
      <c r="BH201" s="198">
        <f>IF(N201="sníž. přenesená",J201,0)</f>
        <v>0</v>
      </c>
      <c r="BI201" s="198">
        <f>IF(N201="nulová",J201,0)</f>
        <v>0</v>
      </c>
      <c r="BJ201" s="17" t="s">
        <v>81</v>
      </c>
      <c r="BK201" s="198">
        <f>ROUND(I201*H201,2)</f>
        <v>0</v>
      </c>
      <c r="BL201" s="17" t="s">
        <v>124</v>
      </c>
      <c r="BM201" s="197" t="s">
        <v>238</v>
      </c>
    </row>
    <row r="202" spans="1:65" s="15" customFormat="1" x14ac:dyDescent="0.2">
      <c r="B202" s="232"/>
      <c r="C202" s="233"/>
      <c r="D202" s="201" t="s">
        <v>126</v>
      </c>
      <c r="E202" s="234" t="s">
        <v>1</v>
      </c>
      <c r="F202" s="235" t="s">
        <v>166</v>
      </c>
      <c r="G202" s="233"/>
      <c r="H202" s="234" t="s">
        <v>1</v>
      </c>
      <c r="I202" s="236"/>
      <c r="J202" s="233"/>
      <c r="K202" s="233"/>
      <c r="L202" s="237"/>
      <c r="M202" s="238"/>
      <c r="N202" s="239"/>
      <c r="O202" s="239"/>
      <c r="P202" s="239"/>
      <c r="Q202" s="239"/>
      <c r="R202" s="239"/>
      <c r="S202" s="239"/>
      <c r="T202" s="240"/>
      <c r="AT202" s="241" t="s">
        <v>126</v>
      </c>
      <c r="AU202" s="241" t="s">
        <v>83</v>
      </c>
      <c r="AV202" s="15" t="s">
        <v>81</v>
      </c>
      <c r="AW202" s="15" t="s">
        <v>30</v>
      </c>
      <c r="AX202" s="15" t="s">
        <v>73</v>
      </c>
      <c r="AY202" s="241" t="s">
        <v>116</v>
      </c>
    </row>
    <row r="203" spans="1:65" s="13" customFormat="1" x14ac:dyDescent="0.2">
      <c r="B203" s="199"/>
      <c r="C203" s="200"/>
      <c r="D203" s="201" t="s">
        <v>126</v>
      </c>
      <c r="E203" s="202" t="s">
        <v>1</v>
      </c>
      <c r="F203" s="203" t="s">
        <v>239</v>
      </c>
      <c r="G203" s="200"/>
      <c r="H203" s="204">
        <v>3512</v>
      </c>
      <c r="I203" s="205"/>
      <c r="J203" s="200"/>
      <c r="K203" s="200"/>
      <c r="L203" s="206"/>
      <c r="M203" s="207"/>
      <c r="N203" s="208"/>
      <c r="O203" s="208"/>
      <c r="P203" s="208"/>
      <c r="Q203" s="208"/>
      <c r="R203" s="208"/>
      <c r="S203" s="208"/>
      <c r="T203" s="209"/>
      <c r="AT203" s="210" t="s">
        <v>126</v>
      </c>
      <c r="AU203" s="210" t="s">
        <v>83</v>
      </c>
      <c r="AV203" s="13" t="s">
        <v>83</v>
      </c>
      <c r="AW203" s="13" t="s">
        <v>30</v>
      </c>
      <c r="AX203" s="13" t="s">
        <v>73</v>
      </c>
      <c r="AY203" s="210" t="s">
        <v>116</v>
      </c>
    </row>
    <row r="204" spans="1:65" s="14" customFormat="1" x14ac:dyDescent="0.2">
      <c r="B204" s="211"/>
      <c r="C204" s="212"/>
      <c r="D204" s="201" t="s">
        <v>126</v>
      </c>
      <c r="E204" s="213" t="s">
        <v>1</v>
      </c>
      <c r="F204" s="214" t="s">
        <v>128</v>
      </c>
      <c r="G204" s="212"/>
      <c r="H204" s="215">
        <v>3512</v>
      </c>
      <c r="I204" s="216"/>
      <c r="J204" s="212"/>
      <c r="K204" s="212"/>
      <c r="L204" s="217"/>
      <c r="M204" s="218"/>
      <c r="N204" s="219"/>
      <c r="O204" s="219"/>
      <c r="P204" s="219"/>
      <c r="Q204" s="219"/>
      <c r="R204" s="219"/>
      <c r="S204" s="219"/>
      <c r="T204" s="220"/>
      <c r="AT204" s="221" t="s">
        <v>126</v>
      </c>
      <c r="AU204" s="221" t="s">
        <v>83</v>
      </c>
      <c r="AV204" s="14" t="s">
        <v>124</v>
      </c>
      <c r="AW204" s="14" t="s">
        <v>30</v>
      </c>
      <c r="AX204" s="14" t="s">
        <v>81</v>
      </c>
      <c r="AY204" s="221" t="s">
        <v>116</v>
      </c>
    </row>
    <row r="205" spans="1:65" s="2" customFormat="1" ht="16.5" customHeight="1" x14ac:dyDescent="0.2">
      <c r="A205" s="34"/>
      <c r="B205" s="35"/>
      <c r="C205" s="222" t="s">
        <v>240</v>
      </c>
      <c r="D205" s="222" t="s">
        <v>149</v>
      </c>
      <c r="E205" s="223" t="s">
        <v>241</v>
      </c>
      <c r="F205" s="224" t="s">
        <v>242</v>
      </c>
      <c r="G205" s="225" t="s">
        <v>159</v>
      </c>
      <c r="H205" s="226">
        <v>7024</v>
      </c>
      <c r="I205" s="251"/>
      <c r="J205" s="228">
        <f>ROUND(I205*H205,2)</f>
        <v>0</v>
      </c>
      <c r="K205" s="224" t="s">
        <v>123</v>
      </c>
      <c r="L205" s="229"/>
      <c r="M205" s="230" t="s">
        <v>1</v>
      </c>
      <c r="N205" s="231" t="s">
        <v>38</v>
      </c>
      <c r="O205" s="71"/>
      <c r="P205" s="195">
        <f>O205*H205</f>
        <v>0</v>
      </c>
      <c r="Q205" s="195">
        <v>9.0000000000000006E-5</v>
      </c>
      <c r="R205" s="195">
        <f>Q205*H205</f>
        <v>0.63216000000000006</v>
      </c>
      <c r="S205" s="195">
        <v>0</v>
      </c>
      <c r="T205" s="196">
        <f>S205*H205</f>
        <v>0</v>
      </c>
      <c r="U205" s="34"/>
      <c r="V205" s="34"/>
      <c r="W205" s="34"/>
      <c r="X205" s="34"/>
      <c r="Y205" s="34"/>
      <c r="Z205" s="34"/>
      <c r="AA205" s="34"/>
      <c r="AB205" s="34"/>
      <c r="AC205" s="34"/>
      <c r="AD205" s="34"/>
      <c r="AE205" s="34"/>
      <c r="AR205" s="197" t="s">
        <v>153</v>
      </c>
      <c r="AT205" s="197" t="s">
        <v>149</v>
      </c>
      <c r="AU205" s="197" t="s">
        <v>83</v>
      </c>
      <c r="AY205" s="17" t="s">
        <v>116</v>
      </c>
      <c r="BE205" s="198">
        <f>IF(N205="základní",J205,0)</f>
        <v>0</v>
      </c>
      <c r="BF205" s="198">
        <f>IF(N205="snížená",J205,0)</f>
        <v>0</v>
      </c>
      <c r="BG205" s="198">
        <f>IF(N205="zákl. přenesená",J205,0)</f>
        <v>0</v>
      </c>
      <c r="BH205" s="198">
        <f>IF(N205="sníž. přenesená",J205,0)</f>
        <v>0</v>
      </c>
      <c r="BI205" s="198">
        <f>IF(N205="nulová",J205,0)</f>
        <v>0</v>
      </c>
      <c r="BJ205" s="17" t="s">
        <v>81</v>
      </c>
      <c r="BK205" s="198">
        <f>ROUND(I205*H205,2)</f>
        <v>0</v>
      </c>
      <c r="BL205" s="17" t="s">
        <v>124</v>
      </c>
      <c r="BM205" s="197" t="s">
        <v>243</v>
      </c>
    </row>
    <row r="206" spans="1:65" s="15" customFormat="1" x14ac:dyDescent="0.2">
      <c r="B206" s="232"/>
      <c r="C206" s="233"/>
      <c r="D206" s="201" t="s">
        <v>126</v>
      </c>
      <c r="E206" s="234" t="s">
        <v>1</v>
      </c>
      <c r="F206" s="235" t="s">
        <v>166</v>
      </c>
      <c r="G206" s="233"/>
      <c r="H206" s="234" t="s">
        <v>1</v>
      </c>
      <c r="I206" s="236"/>
      <c r="J206" s="233"/>
      <c r="K206" s="233"/>
      <c r="L206" s="237"/>
      <c r="M206" s="238"/>
      <c r="N206" s="239"/>
      <c r="O206" s="239"/>
      <c r="P206" s="239"/>
      <c r="Q206" s="239"/>
      <c r="R206" s="239"/>
      <c r="S206" s="239"/>
      <c r="T206" s="240"/>
      <c r="AT206" s="241" t="s">
        <v>126</v>
      </c>
      <c r="AU206" s="241" t="s">
        <v>83</v>
      </c>
      <c r="AV206" s="15" t="s">
        <v>81</v>
      </c>
      <c r="AW206" s="15" t="s">
        <v>30</v>
      </c>
      <c r="AX206" s="15" t="s">
        <v>73</v>
      </c>
      <c r="AY206" s="241" t="s">
        <v>116</v>
      </c>
    </row>
    <row r="207" spans="1:65" s="13" customFormat="1" x14ac:dyDescent="0.2">
      <c r="B207" s="199"/>
      <c r="C207" s="200"/>
      <c r="D207" s="201" t="s">
        <v>126</v>
      </c>
      <c r="E207" s="202" t="s">
        <v>1</v>
      </c>
      <c r="F207" s="203" t="s">
        <v>244</v>
      </c>
      <c r="G207" s="200"/>
      <c r="H207" s="204">
        <v>7024</v>
      </c>
      <c r="I207" s="205"/>
      <c r="J207" s="200"/>
      <c r="K207" s="200"/>
      <c r="L207" s="206"/>
      <c r="M207" s="207"/>
      <c r="N207" s="208"/>
      <c r="O207" s="208"/>
      <c r="P207" s="208"/>
      <c r="Q207" s="208"/>
      <c r="R207" s="208"/>
      <c r="S207" s="208"/>
      <c r="T207" s="209"/>
      <c r="AT207" s="210" t="s">
        <v>126</v>
      </c>
      <c r="AU207" s="210" t="s">
        <v>83</v>
      </c>
      <c r="AV207" s="13" t="s">
        <v>83</v>
      </c>
      <c r="AW207" s="13" t="s">
        <v>30</v>
      </c>
      <c r="AX207" s="13" t="s">
        <v>73</v>
      </c>
      <c r="AY207" s="210" t="s">
        <v>116</v>
      </c>
    </row>
    <row r="208" spans="1:65" s="14" customFormat="1" x14ac:dyDescent="0.2">
      <c r="B208" s="211"/>
      <c r="C208" s="212"/>
      <c r="D208" s="201" t="s">
        <v>126</v>
      </c>
      <c r="E208" s="213" t="s">
        <v>1</v>
      </c>
      <c r="F208" s="214" t="s">
        <v>128</v>
      </c>
      <c r="G208" s="212"/>
      <c r="H208" s="215">
        <v>7024</v>
      </c>
      <c r="I208" s="216"/>
      <c r="J208" s="212"/>
      <c r="K208" s="212"/>
      <c r="L208" s="217"/>
      <c r="M208" s="218"/>
      <c r="N208" s="219"/>
      <c r="O208" s="219"/>
      <c r="P208" s="219"/>
      <c r="Q208" s="219"/>
      <c r="R208" s="219"/>
      <c r="S208" s="219"/>
      <c r="T208" s="220"/>
      <c r="AT208" s="221" t="s">
        <v>126</v>
      </c>
      <c r="AU208" s="221" t="s">
        <v>83</v>
      </c>
      <c r="AV208" s="14" t="s">
        <v>124</v>
      </c>
      <c r="AW208" s="14" t="s">
        <v>30</v>
      </c>
      <c r="AX208" s="14" t="s">
        <v>81</v>
      </c>
      <c r="AY208" s="221" t="s">
        <v>116</v>
      </c>
    </row>
    <row r="209" spans="1:65" s="2" customFormat="1" ht="16.5" customHeight="1" x14ac:dyDescent="0.2">
      <c r="A209" s="34"/>
      <c r="B209" s="35"/>
      <c r="C209" s="222" t="s">
        <v>245</v>
      </c>
      <c r="D209" s="222" t="s">
        <v>149</v>
      </c>
      <c r="E209" s="223" t="s">
        <v>246</v>
      </c>
      <c r="F209" s="224" t="s">
        <v>247</v>
      </c>
      <c r="G209" s="225" t="s">
        <v>159</v>
      </c>
      <c r="H209" s="226">
        <v>7024</v>
      </c>
      <c r="I209" s="251"/>
      <c r="J209" s="228">
        <f>ROUND(I209*H209,2)</f>
        <v>0</v>
      </c>
      <c r="K209" s="224" t="s">
        <v>123</v>
      </c>
      <c r="L209" s="229"/>
      <c r="M209" s="230" t="s">
        <v>1</v>
      </c>
      <c r="N209" s="231" t="s">
        <v>38</v>
      </c>
      <c r="O209" s="71"/>
      <c r="P209" s="195">
        <f>O209*H209</f>
        <v>0</v>
      </c>
      <c r="Q209" s="195">
        <v>5.0000000000000002E-5</v>
      </c>
      <c r="R209" s="195">
        <f>Q209*H209</f>
        <v>0.35120000000000001</v>
      </c>
      <c r="S209" s="195">
        <v>0</v>
      </c>
      <c r="T209" s="196">
        <f>S209*H209</f>
        <v>0</v>
      </c>
      <c r="U209" s="34"/>
      <c r="V209" s="34"/>
      <c r="W209" s="34"/>
      <c r="X209" s="34"/>
      <c r="Y209" s="34"/>
      <c r="Z209" s="34"/>
      <c r="AA209" s="34"/>
      <c r="AB209" s="34"/>
      <c r="AC209" s="34"/>
      <c r="AD209" s="34"/>
      <c r="AE209" s="34"/>
      <c r="AR209" s="197" t="s">
        <v>153</v>
      </c>
      <c r="AT209" s="197" t="s">
        <v>149</v>
      </c>
      <c r="AU209" s="197" t="s">
        <v>83</v>
      </c>
      <c r="AY209" s="17" t="s">
        <v>116</v>
      </c>
      <c r="BE209" s="198">
        <f>IF(N209="základní",J209,0)</f>
        <v>0</v>
      </c>
      <c r="BF209" s="198">
        <f>IF(N209="snížená",J209,0)</f>
        <v>0</v>
      </c>
      <c r="BG209" s="198">
        <f>IF(N209="zákl. přenesená",J209,0)</f>
        <v>0</v>
      </c>
      <c r="BH209" s="198">
        <f>IF(N209="sníž. přenesená",J209,0)</f>
        <v>0</v>
      </c>
      <c r="BI209" s="198">
        <f>IF(N209="nulová",J209,0)</f>
        <v>0</v>
      </c>
      <c r="BJ209" s="17" t="s">
        <v>81</v>
      </c>
      <c r="BK209" s="198">
        <f>ROUND(I209*H209,2)</f>
        <v>0</v>
      </c>
      <c r="BL209" s="17" t="s">
        <v>124</v>
      </c>
      <c r="BM209" s="197" t="s">
        <v>248</v>
      </c>
    </row>
    <row r="210" spans="1:65" s="15" customFormat="1" x14ac:dyDescent="0.2">
      <c r="B210" s="232"/>
      <c r="C210" s="233"/>
      <c r="D210" s="201" t="s">
        <v>126</v>
      </c>
      <c r="E210" s="234" t="s">
        <v>1</v>
      </c>
      <c r="F210" s="235" t="s">
        <v>166</v>
      </c>
      <c r="G210" s="233"/>
      <c r="H210" s="234" t="s">
        <v>1</v>
      </c>
      <c r="I210" s="236"/>
      <c r="J210" s="233"/>
      <c r="K210" s="233"/>
      <c r="L210" s="237"/>
      <c r="M210" s="238"/>
      <c r="N210" s="239"/>
      <c r="O210" s="239"/>
      <c r="P210" s="239"/>
      <c r="Q210" s="239"/>
      <c r="R210" s="239"/>
      <c r="S210" s="239"/>
      <c r="T210" s="240"/>
      <c r="AT210" s="241" t="s">
        <v>126</v>
      </c>
      <c r="AU210" s="241" t="s">
        <v>83</v>
      </c>
      <c r="AV210" s="15" t="s">
        <v>81</v>
      </c>
      <c r="AW210" s="15" t="s">
        <v>30</v>
      </c>
      <c r="AX210" s="15" t="s">
        <v>73</v>
      </c>
      <c r="AY210" s="241" t="s">
        <v>116</v>
      </c>
    </row>
    <row r="211" spans="1:65" s="13" customFormat="1" x14ac:dyDescent="0.2">
      <c r="B211" s="199"/>
      <c r="C211" s="200"/>
      <c r="D211" s="201" t="s">
        <v>126</v>
      </c>
      <c r="E211" s="202" t="s">
        <v>1</v>
      </c>
      <c r="F211" s="203" t="s">
        <v>249</v>
      </c>
      <c r="G211" s="200"/>
      <c r="H211" s="204">
        <v>3649.6</v>
      </c>
      <c r="I211" s="205"/>
      <c r="J211" s="200"/>
      <c r="K211" s="200"/>
      <c r="L211" s="206"/>
      <c r="M211" s="207"/>
      <c r="N211" s="208"/>
      <c r="O211" s="208"/>
      <c r="P211" s="208"/>
      <c r="Q211" s="208"/>
      <c r="R211" s="208"/>
      <c r="S211" s="208"/>
      <c r="T211" s="209"/>
      <c r="AT211" s="210" t="s">
        <v>126</v>
      </c>
      <c r="AU211" s="210" t="s">
        <v>83</v>
      </c>
      <c r="AV211" s="13" t="s">
        <v>83</v>
      </c>
      <c r="AW211" s="13" t="s">
        <v>30</v>
      </c>
      <c r="AX211" s="13" t="s">
        <v>73</v>
      </c>
      <c r="AY211" s="210" t="s">
        <v>116</v>
      </c>
    </row>
    <row r="212" spans="1:65" s="13" customFormat="1" x14ac:dyDescent="0.2">
      <c r="B212" s="199"/>
      <c r="C212" s="200"/>
      <c r="D212" s="201" t="s">
        <v>126</v>
      </c>
      <c r="E212" s="202" t="s">
        <v>1</v>
      </c>
      <c r="F212" s="203" t="s">
        <v>250</v>
      </c>
      <c r="G212" s="200"/>
      <c r="H212" s="204">
        <v>3374.4</v>
      </c>
      <c r="I212" s="205"/>
      <c r="J212" s="200"/>
      <c r="K212" s="200"/>
      <c r="L212" s="206"/>
      <c r="M212" s="207"/>
      <c r="N212" s="208"/>
      <c r="O212" s="208"/>
      <c r="P212" s="208"/>
      <c r="Q212" s="208"/>
      <c r="R212" s="208"/>
      <c r="S212" s="208"/>
      <c r="T212" s="209"/>
      <c r="AT212" s="210" t="s">
        <v>126</v>
      </c>
      <c r="AU212" s="210" t="s">
        <v>83</v>
      </c>
      <c r="AV212" s="13" t="s">
        <v>83</v>
      </c>
      <c r="AW212" s="13" t="s">
        <v>30</v>
      </c>
      <c r="AX212" s="13" t="s">
        <v>73</v>
      </c>
      <c r="AY212" s="210" t="s">
        <v>116</v>
      </c>
    </row>
    <row r="213" spans="1:65" s="14" customFormat="1" x14ac:dyDescent="0.2">
      <c r="B213" s="211"/>
      <c r="C213" s="212"/>
      <c r="D213" s="201" t="s">
        <v>126</v>
      </c>
      <c r="E213" s="213" t="s">
        <v>1</v>
      </c>
      <c r="F213" s="214" t="s">
        <v>128</v>
      </c>
      <c r="G213" s="212"/>
      <c r="H213" s="215">
        <v>7024</v>
      </c>
      <c r="I213" s="216"/>
      <c r="J213" s="212"/>
      <c r="K213" s="212"/>
      <c r="L213" s="217"/>
      <c r="M213" s="218"/>
      <c r="N213" s="219"/>
      <c r="O213" s="219"/>
      <c r="P213" s="219"/>
      <c r="Q213" s="219"/>
      <c r="R213" s="219"/>
      <c r="S213" s="219"/>
      <c r="T213" s="220"/>
      <c r="AT213" s="221" t="s">
        <v>126</v>
      </c>
      <c r="AU213" s="221" t="s">
        <v>83</v>
      </c>
      <c r="AV213" s="14" t="s">
        <v>124</v>
      </c>
      <c r="AW213" s="14" t="s">
        <v>30</v>
      </c>
      <c r="AX213" s="14" t="s">
        <v>81</v>
      </c>
      <c r="AY213" s="221" t="s">
        <v>116</v>
      </c>
    </row>
    <row r="214" spans="1:65" s="2" customFormat="1" ht="21.75" customHeight="1" x14ac:dyDescent="0.2">
      <c r="A214" s="34"/>
      <c r="B214" s="35"/>
      <c r="C214" s="222" t="s">
        <v>251</v>
      </c>
      <c r="D214" s="222" t="s">
        <v>149</v>
      </c>
      <c r="E214" s="223" t="s">
        <v>252</v>
      </c>
      <c r="F214" s="224" t="s">
        <v>253</v>
      </c>
      <c r="G214" s="225" t="s">
        <v>159</v>
      </c>
      <c r="H214" s="226">
        <v>3634</v>
      </c>
      <c r="I214" s="251"/>
      <c r="J214" s="228">
        <f>ROUND(I214*H214,2)</f>
        <v>0</v>
      </c>
      <c r="K214" s="224" t="s">
        <v>123</v>
      </c>
      <c r="L214" s="229"/>
      <c r="M214" s="230" t="s">
        <v>1</v>
      </c>
      <c r="N214" s="231" t="s">
        <v>38</v>
      </c>
      <c r="O214" s="71"/>
      <c r="P214" s="195">
        <f>O214*H214</f>
        <v>0</v>
      </c>
      <c r="Q214" s="195">
        <v>1.8000000000000001E-4</v>
      </c>
      <c r="R214" s="195">
        <f>Q214*H214</f>
        <v>0.65412000000000003</v>
      </c>
      <c r="S214" s="195">
        <v>0</v>
      </c>
      <c r="T214" s="196">
        <f>S214*H214</f>
        <v>0</v>
      </c>
      <c r="U214" s="34"/>
      <c r="V214" s="34"/>
      <c r="W214" s="34"/>
      <c r="X214" s="34"/>
      <c r="Y214" s="34"/>
      <c r="Z214" s="34"/>
      <c r="AA214" s="34"/>
      <c r="AB214" s="34"/>
      <c r="AC214" s="34"/>
      <c r="AD214" s="34"/>
      <c r="AE214" s="34"/>
      <c r="AR214" s="197" t="s">
        <v>153</v>
      </c>
      <c r="AT214" s="197" t="s">
        <v>149</v>
      </c>
      <c r="AU214" s="197" t="s">
        <v>83</v>
      </c>
      <c r="AY214" s="17" t="s">
        <v>116</v>
      </c>
      <c r="BE214" s="198">
        <f>IF(N214="základní",J214,0)</f>
        <v>0</v>
      </c>
      <c r="BF214" s="198">
        <f>IF(N214="snížená",J214,0)</f>
        <v>0</v>
      </c>
      <c r="BG214" s="198">
        <f>IF(N214="zákl. přenesená",J214,0)</f>
        <v>0</v>
      </c>
      <c r="BH214" s="198">
        <f>IF(N214="sníž. přenesená",J214,0)</f>
        <v>0</v>
      </c>
      <c r="BI214" s="198">
        <f>IF(N214="nulová",J214,0)</f>
        <v>0</v>
      </c>
      <c r="BJ214" s="17" t="s">
        <v>81</v>
      </c>
      <c r="BK214" s="198">
        <f>ROUND(I214*H214,2)</f>
        <v>0</v>
      </c>
      <c r="BL214" s="17" t="s">
        <v>124</v>
      </c>
      <c r="BM214" s="197" t="s">
        <v>254</v>
      </c>
    </row>
    <row r="215" spans="1:65" s="15" customFormat="1" x14ac:dyDescent="0.2">
      <c r="B215" s="232"/>
      <c r="C215" s="233"/>
      <c r="D215" s="201" t="s">
        <v>126</v>
      </c>
      <c r="E215" s="234" t="s">
        <v>1</v>
      </c>
      <c r="F215" s="235" t="s">
        <v>166</v>
      </c>
      <c r="G215" s="233"/>
      <c r="H215" s="234" t="s">
        <v>1</v>
      </c>
      <c r="I215" s="236"/>
      <c r="J215" s="233"/>
      <c r="K215" s="233"/>
      <c r="L215" s="237"/>
      <c r="M215" s="238"/>
      <c r="N215" s="239"/>
      <c r="O215" s="239"/>
      <c r="P215" s="239"/>
      <c r="Q215" s="239"/>
      <c r="R215" s="239"/>
      <c r="S215" s="239"/>
      <c r="T215" s="240"/>
      <c r="AT215" s="241" t="s">
        <v>126</v>
      </c>
      <c r="AU215" s="241" t="s">
        <v>83</v>
      </c>
      <c r="AV215" s="15" t="s">
        <v>81</v>
      </c>
      <c r="AW215" s="15" t="s">
        <v>30</v>
      </c>
      <c r="AX215" s="15" t="s">
        <v>73</v>
      </c>
      <c r="AY215" s="241" t="s">
        <v>116</v>
      </c>
    </row>
    <row r="216" spans="1:65" s="13" customFormat="1" x14ac:dyDescent="0.2">
      <c r="B216" s="199"/>
      <c r="C216" s="200"/>
      <c r="D216" s="201" t="s">
        <v>126</v>
      </c>
      <c r="E216" s="202" t="s">
        <v>1</v>
      </c>
      <c r="F216" s="203" t="s">
        <v>255</v>
      </c>
      <c r="G216" s="200"/>
      <c r="H216" s="204">
        <v>1824.8</v>
      </c>
      <c r="I216" s="205"/>
      <c r="J216" s="200"/>
      <c r="K216" s="200"/>
      <c r="L216" s="206"/>
      <c r="M216" s="207"/>
      <c r="N216" s="208"/>
      <c r="O216" s="208"/>
      <c r="P216" s="208"/>
      <c r="Q216" s="208"/>
      <c r="R216" s="208"/>
      <c r="S216" s="208"/>
      <c r="T216" s="209"/>
      <c r="AT216" s="210" t="s">
        <v>126</v>
      </c>
      <c r="AU216" s="210" t="s">
        <v>83</v>
      </c>
      <c r="AV216" s="13" t="s">
        <v>83</v>
      </c>
      <c r="AW216" s="13" t="s">
        <v>30</v>
      </c>
      <c r="AX216" s="13" t="s">
        <v>73</v>
      </c>
      <c r="AY216" s="210" t="s">
        <v>116</v>
      </c>
    </row>
    <row r="217" spans="1:65" s="13" customFormat="1" x14ac:dyDescent="0.2">
      <c r="B217" s="199"/>
      <c r="C217" s="200"/>
      <c r="D217" s="201" t="s">
        <v>126</v>
      </c>
      <c r="E217" s="202" t="s">
        <v>1</v>
      </c>
      <c r="F217" s="203" t="s">
        <v>256</v>
      </c>
      <c r="G217" s="200"/>
      <c r="H217" s="204">
        <v>1687.2</v>
      </c>
      <c r="I217" s="205"/>
      <c r="J217" s="200"/>
      <c r="K217" s="200"/>
      <c r="L217" s="206"/>
      <c r="M217" s="207"/>
      <c r="N217" s="208"/>
      <c r="O217" s="208"/>
      <c r="P217" s="208"/>
      <c r="Q217" s="208"/>
      <c r="R217" s="208"/>
      <c r="S217" s="208"/>
      <c r="T217" s="209"/>
      <c r="AT217" s="210" t="s">
        <v>126</v>
      </c>
      <c r="AU217" s="210" t="s">
        <v>83</v>
      </c>
      <c r="AV217" s="13" t="s">
        <v>83</v>
      </c>
      <c r="AW217" s="13" t="s">
        <v>30</v>
      </c>
      <c r="AX217" s="13" t="s">
        <v>73</v>
      </c>
      <c r="AY217" s="210" t="s">
        <v>116</v>
      </c>
    </row>
    <row r="218" spans="1:65" s="13" customFormat="1" x14ac:dyDescent="0.2">
      <c r="B218" s="199"/>
      <c r="C218" s="200"/>
      <c r="D218" s="201" t="s">
        <v>126</v>
      </c>
      <c r="E218" s="202" t="s">
        <v>1</v>
      </c>
      <c r="F218" s="203" t="s">
        <v>257</v>
      </c>
      <c r="G218" s="200"/>
      <c r="H218" s="204">
        <v>122</v>
      </c>
      <c r="I218" s="205"/>
      <c r="J218" s="200"/>
      <c r="K218" s="200"/>
      <c r="L218" s="206"/>
      <c r="M218" s="207"/>
      <c r="N218" s="208"/>
      <c r="O218" s="208"/>
      <c r="P218" s="208"/>
      <c r="Q218" s="208"/>
      <c r="R218" s="208"/>
      <c r="S218" s="208"/>
      <c r="T218" s="209"/>
      <c r="AT218" s="210" t="s">
        <v>126</v>
      </c>
      <c r="AU218" s="210" t="s">
        <v>83</v>
      </c>
      <c r="AV218" s="13" t="s">
        <v>83</v>
      </c>
      <c r="AW218" s="13" t="s">
        <v>30</v>
      </c>
      <c r="AX218" s="13" t="s">
        <v>73</v>
      </c>
      <c r="AY218" s="210" t="s">
        <v>116</v>
      </c>
    </row>
    <row r="219" spans="1:65" s="14" customFormat="1" x14ac:dyDescent="0.2">
      <c r="B219" s="211"/>
      <c r="C219" s="212"/>
      <c r="D219" s="201" t="s">
        <v>126</v>
      </c>
      <c r="E219" s="213" t="s">
        <v>1</v>
      </c>
      <c r="F219" s="214" t="s">
        <v>128</v>
      </c>
      <c r="G219" s="212"/>
      <c r="H219" s="215">
        <v>3634</v>
      </c>
      <c r="I219" s="216"/>
      <c r="J219" s="212"/>
      <c r="K219" s="212"/>
      <c r="L219" s="217"/>
      <c r="M219" s="218"/>
      <c r="N219" s="219"/>
      <c r="O219" s="219"/>
      <c r="P219" s="219"/>
      <c r="Q219" s="219"/>
      <c r="R219" s="219"/>
      <c r="S219" s="219"/>
      <c r="T219" s="220"/>
      <c r="AT219" s="221" t="s">
        <v>126</v>
      </c>
      <c r="AU219" s="221" t="s">
        <v>83</v>
      </c>
      <c r="AV219" s="14" t="s">
        <v>124</v>
      </c>
      <c r="AW219" s="14" t="s">
        <v>30</v>
      </c>
      <c r="AX219" s="14" t="s">
        <v>81</v>
      </c>
      <c r="AY219" s="221" t="s">
        <v>116</v>
      </c>
    </row>
    <row r="220" spans="1:65" s="2" customFormat="1" ht="16.5" customHeight="1" x14ac:dyDescent="0.2">
      <c r="A220" s="34"/>
      <c r="B220" s="35"/>
      <c r="C220" s="222" t="s">
        <v>258</v>
      </c>
      <c r="D220" s="222" t="s">
        <v>149</v>
      </c>
      <c r="E220" s="223" t="s">
        <v>259</v>
      </c>
      <c r="F220" s="224" t="s">
        <v>260</v>
      </c>
      <c r="G220" s="225" t="s">
        <v>184</v>
      </c>
      <c r="H220" s="226">
        <v>300</v>
      </c>
      <c r="I220" s="251"/>
      <c r="J220" s="228">
        <f>ROUND(I220*H220,2)</f>
        <v>0</v>
      </c>
      <c r="K220" s="224" t="s">
        <v>123</v>
      </c>
      <c r="L220" s="229"/>
      <c r="M220" s="230" t="s">
        <v>1</v>
      </c>
      <c r="N220" s="231" t="s">
        <v>38</v>
      </c>
      <c r="O220" s="71"/>
      <c r="P220" s="195">
        <f>O220*H220</f>
        <v>0</v>
      </c>
      <c r="Q220" s="195">
        <v>0</v>
      </c>
      <c r="R220" s="195">
        <f>Q220*H220</f>
        <v>0</v>
      </c>
      <c r="S220" s="195">
        <v>0</v>
      </c>
      <c r="T220" s="196">
        <f>S220*H220</f>
        <v>0</v>
      </c>
      <c r="U220" s="34"/>
      <c r="V220" s="34"/>
      <c r="W220" s="34"/>
      <c r="X220" s="34"/>
      <c r="Y220" s="34"/>
      <c r="Z220" s="34"/>
      <c r="AA220" s="34"/>
      <c r="AB220" s="34"/>
      <c r="AC220" s="34"/>
      <c r="AD220" s="34"/>
      <c r="AE220" s="34"/>
      <c r="AR220" s="197" t="s">
        <v>153</v>
      </c>
      <c r="AT220" s="197" t="s">
        <v>149</v>
      </c>
      <c r="AU220" s="197" t="s">
        <v>83</v>
      </c>
      <c r="AY220" s="17" t="s">
        <v>116</v>
      </c>
      <c r="BE220" s="198">
        <f>IF(N220="základní",J220,0)</f>
        <v>0</v>
      </c>
      <c r="BF220" s="198">
        <f>IF(N220="snížená",J220,0)</f>
        <v>0</v>
      </c>
      <c r="BG220" s="198">
        <f>IF(N220="zákl. přenesená",J220,0)</f>
        <v>0</v>
      </c>
      <c r="BH220" s="198">
        <f>IF(N220="sníž. přenesená",J220,0)</f>
        <v>0</v>
      </c>
      <c r="BI220" s="198">
        <f>IF(N220="nulová",J220,0)</f>
        <v>0</v>
      </c>
      <c r="BJ220" s="17" t="s">
        <v>81</v>
      </c>
      <c r="BK220" s="198">
        <f>ROUND(I220*H220,2)</f>
        <v>0</v>
      </c>
      <c r="BL220" s="17" t="s">
        <v>124</v>
      </c>
      <c r="BM220" s="197" t="s">
        <v>261</v>
      </c>
    </row>
    <row r="221" spans="1:65" s="15" customFormat="1" x14ac:dyDescent="0.2">
      <c r="B221" s="232"/>
      <c r="C221" s="233"/>
      <c r="D221" s="201" t="s">
        <v>126</v>
      </c>
      <c r="E221" s="234" t="s">
        <v>1</v>
      </c>
      <c r="F221" s="235" t="s">
        <v>166</v>
      </c>
      <c r="G221" s="233"/>
      <c r="H221" s="234" t="s">
        <v>1</v>
      </c>
      <c r="I221" s="236"/>
      <c r="J221" s="233"/>
      <c r="K221" s="233"/>
      <c r="L221" s="237"/>
      <c r="M221" s="238"/>
      <c r="N221" s="239"/>
      <c r="O221" s="239"/>
      <c r="P221" s="239"/>
      <c r="Q221" s="239"/>
      <c r="R221" s="239"/>
      <c r="S221" s="239"/>
      <c r="T221" s="240"/>
      <c r="AT221" s="241" t="s">
        <v>126</v>
      </c>
      <c r="AU221" s="241" t="s">
        <v>83</v>
      </c>
      <c r="AV221" s="15" t="s">
        <v>81</v>
      </c>
      <c r="AW221" s="15" t="s">
        <v>30</v>
      </c>
      <c r="AX221" s="15" t="s">
        <v>73</v>
      </c>
      <c r="AY221" s="241" t="s">
        <v>116</v>
      </c>
    </row>
    <row r="222" spans="1:65" s="13" customFormat="1" x14ac:dyDescent="0.2">
      <c r="B222" s="199"/>
      <c r="C222" s="200"/>
      <c r="D222" s="201" t="s">
        <v>126</v>
      </c>
      <c r="E222" s="202" t="s">
        <v>1</v>
      </c>
      <c r="F222" s="203" t="s">
        <v>262</v>
      </c>
      <c r="G222" s="200"/>
      <c r="H222" s="204">
        <v>300</v>
      </c>
      <c r="I222" s="205"/>
      <c r="J222" s="200"/>
      <c r="K222" s="200"/>
      <c r="L222" s="206"/>
      <c r="M222" s="207"/>
      <c r="N222" s="208"/>
      <c r="O222" s="208"/>
      <c r="P222" s="208"/>
      <c r="Q222" s="208"/>
      <c r="R222" s="208"/>
      <c r="S222" s="208"/>
      <c r="T222" s="209"/>
      <c r="AT222" s="210" t="s">
        <v>126</v>
      </c>
      <c r="AU222" s="210" t="s">
        <v>83</v>
      </c>
      <c r="AV222" s="13" t="s">
        <v>83</v>
      </c>
      <c r="AW222" s="13" t="s">
        <v>30</v>
      </c>
      <c r="AX222" s="13" t="s">
        <v>73</v>
      </c>
      <c r="AY222" s="210" t="s">
        <v>116</v>
      </c>
    </row>
    <row r="223" spans="1:65" s="14" customFormat="1" x14ac:dyDescent="0.2">
      <c r="B223" s="211"/>
      <c r="C223" s="212"/>
      <c r="D223" s="201" t="s">
        <v>126</v>
      </c>
      <c r="E223" s="213" t="s">
        <v>1</v>
      </c>
      <c r="F223" s="214" t="s">
        <v>128</v>
      </c>
      <c r="G223" s="212"/>
      <c r="H223" s="215">
        <v>300</v>
      </c>
      <c r="I223" s="216"/>
      <c r="J223" s="212"/>
      <c r="K223" s="212"/>
      <c r="L223" s="217"/>
      <c r="M223" s="218"/>
      <c r="N223" s="219"/>
      <c r="O223" s="219"/>
      <c r="P223" s="219"/>
      <c r="Q223" s="219"/>
      <c r="R223" s="219"/>
      <c r="S223" s="219"/>
      <c r="T223" s="220"/>
      <c r="AT223" s="221" t="s">
        <v>126</v>
      </c>
      <c r="AU223" s="221" t="s">
        <v>83</v>
      </c>
      <c r="AV223" s="14" t="s">
        <v>124</v>
      </c>
      <c r="AW223" s="14" t="s">
        <v>30</v>
      </c>
      <c r="AX223" s="14" t="s">
        <v>81</v>
      </c>
      <c r="AY223" s="221" t="s">
        <v>116</v>
      </c>
    </row>
    <row r="224" spans="1:65" s="2" customFormat="1" ht="66.75" customHeight="1" x14ac:dyDescent="0.2">
      <c r="A224" s="34"/>
      <c r="B224" s="35"/>
      <c r="C224" s="186" t="s">
        <v>263</v>
      </c>
      <c r="D224" s="186" t="s">
        <v>119</v>
      </c>
      <c r="E224" s="187" t="s">
        <v>264</v>
      </c>
      <c r="F224" s="188" t="s">
        <v>265</v>
      </c>
      <c r="G224" s="189" t="s">
        <v>159</v>
      </c>
      <c r="H224" s="190">
        <v>7024</v>
      </c>
      <c r="I224" s="191"/>
      <c r="J224" s="192">
        <f>ROUND(I224*H224,2)</f>
        <v>0</v>
      </c>
      <c r="K224" s="188" t="s">
        <v>123</v>
      </c>
      <c r="L224" s="39"/>
      <c r="M224" s="193" t="s">
        <v>1</v>
      </c>
      <c r="N224" s="194" t="s">
        <v>38</v>
      </c>
      <c r="O224" s="71"/>
      <c r="P224" s="195">
        <f>O224*H224</f>
        <v>0</v>
      </c>
      <c r="Q224" s="195">
        <v>0</v>
      </c>
      <c r="R224" s="195">
        <f>Q224*H224</f>
        <v>0</v>
      </c>
      <c r="S224" s="195">
        <v>0</v>
      </c>
      <c r="T224" s="196">
        <f>S224*H224</f>
        <v>0</v>
      </c>
      <c r="U224" s="34"/>
      <c r="V224" s="34"/>
      <c r="W224" s="34"/>
      <c r="X224" s="34"/>
      <c r="Y224" s="34"/>
      <c r="Z224" s="34"/>
      <c r="AA224" s="34"/>
      <c r="AB224" s="34"/>
      <c r="AC224" s="34"/>
      <c r="AD224" s="34"/>
      <c r="AE224" s="34"/>
      <c r="AR224" s="197" t="s">
        <v>124</v>
      </c>
      <c r="AT224" s="197" t="s">
        <v>119</v>
      </c>
      <c r="AU224" s="197" t="s">
        <v>83</v>
      </c>
      <c r="AY224" s="17" t="s">
        <v>116</v>
      </c>
      <c r="BE224" s="198">
        <f>IF(N224="základní",J224,0)</f>
        <v>0</v>
      </c>
      <c r="BF224" s="198">
        <f>IF(N224="snížená",J224,0)</f>
        <v>0</v>
      </c>
      <c r="BG224" s="198">
        <f>IF(N224="zákl. přenesená",J224,0)</f>
        <v>0</v>
      </c>
      <c r="BH224" s="198">
        <f>IF(N224="sníž. přenesená",J224,0)</f>
        <v>0</v>
      </c>
      <c r="BI224" s="198">
        <f>IF(N224="nulová",J224,0)</f>
        <v>0</v>
      </c>
      <c r="BJ224" s="17" t="s">
        <v>81</v>
      </c>
      <c r="BK224" s="198">
        <f>ROUND(I224*H224,2)</f>
        <v>0</v>
      </c>
      <c r="BL224" s="17" t="s">
        <v>124</v>
      </c>
      <c r="BM224" s="197" t="s">
        <v>266</v>
      </c>
    </row>
    <row r="225" spans="1:65" s="13" customFormat="1" x14ac:dyDescent="0.2">
      <c r="B225" s="199"/>
      <c r="C225" s="200"/>
      <c r="D225" s="201" t="s">
        <v>126</v>
      </c>
      <c r="E225" s="202" t="s">
        <v>1</v>
      </c>
      <c r="F225" s="203" t="s">
        <v>267</v>
      </c>
      <c r="G225" s="200"/>
      <c r="H225" s="204">
        <v>3649.6</v>
      </c>
      <c r="I225" s="205"/>
      <c r="J225" s="200"/>
      <c r="K225" s="200"/>
      <c r="L225" s="206"/>
      <c r="M225" s="207"/>
      <c r="N225" s="208"/>
      <c r="O225" s="208"/>
      <c r="P225" s="208"/>
      <c r="Q225" s="208"/>
      <c r="R225" s="208"/>
      <c r="S225" s="208"/>
      <c r="T225" s="209"/>
      <c r="AT225" s="210" t="s">
        <v>126</v>
      </c>
      <c r="AU225" s="210" t="s">
        <v>83</v>
      </c>
      <c r="AV225" s="13" t="s">
        <v>83</v>
      </c>
      <c r="AW225" s="13" t="s">
        <v>30</v>
      </c>
      <c r="AX225" s="13" t="s">
        <v>73</v>
      </c>
      <c r="AY225" s="210" t="s">
        <v>116</v>
      </c>
    </row>
    <row r="226" spans="1:65" s="13" customFormat="1" x14ac:dyDescent="0.2">
      <c r="B226" s="199"/>
      <c r="C226" s="200"/>
      <c r="D226" s="201" t="s">
        <v>126</v>
      </c>
      <c r="E226" s="202" t="s">
        <v>1</v>
      </c>
      <c r="F226" s="203" t="s">
        <v>250</v>
      </c>
      <c r="G226" s="200"/>
      <c r="H226" s="204">
        <v>3374.4</v>
      </c>
      <c r="I226" s="205"/>
      <c r="J226" s="200"/>
      <c r="K226" s="200"/>
      <c r="L226" s="206"/>
      <c r="M226" s="207"/>
      <c r="N226" s="208"/>
      <c r="O226" s="208"/>
      <c r="P226" s="208"/>
      <c r="Q226" s="208"/>
      <c r="R226" s="208"/>
      <c r="S226" s="208"/>
      <c r="T226" s="209"/>
      <c r="AT226" s="210" t="s">
        <v>126</v>
      </c>
      <c r="AU226" s="210" t="s">
        <v>83</v>
      </c>
      <c r="AV226" s="13" t="s">
        <v>83</v>
      </c>
      <c r="AW226" s="13" t="s">
        <v>30</v>
      </c>
      <c r="AX226" s="13" t="s">
        <v>73</v>
      </c>
      <c r="AY226" s="210" t="s">
        <v>116</v>
      </c>
    </row>
    <row r="227" spans="1:65" s="14" customFormat="1" x14ac:dyDescent="0.2">
      <c r="B227" s="211"/>
      <c r="C227" s="212"/>
      <c r="D227" s="201" t="s">
        <v>126</v>
      </c>
      <c r="E227" s="213" t="s">
        <v>1</v>
      </c>
      <c r="F227" s="214" t="s">
        <v>128</v>
      </c>
      <c r="G227" s="212"/>
      <c r="H227" s="215">
        <v>7024</v>
      </c>
      <c r="I227" s="216"/>
      <c r="J227" s="212"/>
      <c r="K227" s="212"/>
      <c r="L227" s="217"/>
      <c r="M227" s="218"/>
      <c r="N227" s="219"/>
      <c r="O227" s="219"/>
      <c r="P227" s="219"/>
      <c r="Q227" s="219"/>
      <c r="R227" s="219"/>
      <c r="S227" s="219"/>
      <c r="T227" s="220"/>
      <c r="AT227" s="221" t="s">
        <v>126</v>
      </c>
      <c r="AU227" s="221" t="s">
        <v>83</v>
      </c>
      <c r="AV227" s="14" t="s">
        <v>124</v>
      </c>
      <c r="AW227" s="14" t="s">
        <v>30</v>
      </c>
      <c r="AX227" s="14" t="s">
        <v>81</v>
      </c>
      <c r="AY227" s="221" t="s">
        <v>116</v>
      </c>
    </row>
    <row r="228" spans="1:65" s="2" customFormat="1" ht="134.25" customHeight="1" x14ac:dyDescent="0.2">
      <c r="A228" s="34"/>
      <c r="B228" s="35"/>
      <c r="C228" s="186" t="s">
        <v>268</v>
      </c>
      <c r="D228" s="186" t="s">
        <v>119</v>
      </c>
      <c r="E228" s="187" t="s">
        <v>269</v>
      </c>
      <c r="F228" s="188" t="s">
        <v>270</v>
      </c>
      <c r="G228" s="189" t="s">
        <v>136</v>
      </c>
      <c r="H228" s="190">
        <v>10.595000000000001</v>
      </c>
      <c r="I228" s="191"/>
      <c r="J228" s="192">
        <f>ROUND(I228*H228,2)</f>
        <v>0</v>
      </c>
      <c r="K228" s="188" t="s">
        <v>123</v>
      </c>
      <c r="L228" s="39"/>
      <c r="M228" s="193" t="s">
        <v>1</v>
      </c>
      <c r="N228" s="194" t="s">
        <v>38</v>
      </c>
      <c r="O228" s="71"/>
      <c r="P228" s="195">
        <f>O228*H228</f>
        <v>0</v>
      </c>
      <c r="Q228" s="195">
        <v>0</v>
      </c>
      <c r="R228" s="195">
        <f>Q228*H228</f>
        <v>0</v>
      </c>
      <c r="S228" s="195">
        <v>0</v>
      </c>
      <c r="T228" s="196">
        <f>S228*H228</f>
        <v>0</v>
      </c>
      <c r="U228" s="34"/>
      <c r="V228" s="34"/>
      <c r="W228" s="34"/>
      <c r="X228" s="34"/>
      <c r="Y228" s="34"/>
      <c r="Z228" s="34"/>
      <c r="AA228" s="34"/>
      <c r="AB228" s="34"/>
      <c r="AC228" s="34"/>
      <c r="AD228" s="34"/>
      <c r="AE228" s="34"/>
      <c r="AR228" s="197" t="s">
        <v>124</v>
      </c>
      <c r="AT228" s="197" t="s">
        <v>119</v>
      </c>
      <c r="AU228" s="197" t="s">
        <v>83</v>
      </c>
      <c r="AY228" s="17" t="s">
        <v>116</v>
      </c>
      <c r="BE228" s="198">
        <f>IF(N228="základní",J228,0)</f>
        <v>0</v>
      </c>
      <c r="BF228" s="198">
        <f>IF(N228="snížená",J228,0)</f>
        <v>0</v>
      </c>
      <c r="BG228" s="198">
        <f>IF(N228="zákl. přenesená",J228,0)</f>
        <v>0</v>
      </c>
      <c r="BH228" s="198">
        <f>IF(N228="sníž. přenesená",J228,0)</f>
        <v>0</v>
      </c>
      <c r="BI228" s="198">
        <f>IF(N228="nulová",J228,0)</f>
        <v>0</v>
      </c>
      <c r="BJ228" s="17" t="s">
        <v>81</v>
      </c>
      <c r="BK228" s="198">
        <f>ROUND(I228*H228,2)</f>
        <v>0</v>
      </c>
      <c r="BL228" s="17" t="s">
        <v>124</v>
      </c>
      <c r="BM228" s="197" t="s">
        <v>271</v>
      </c>
    </row>
    <row r="229" spans="1:65" s="13" customFormat="1" x14ac:dyDescent="0.2">
      <c r="B229" s="199"/>
      <c r="C229" s="200"/>
      <c r="D229" s="201" t="s">
        <v>126</v>
      </c>
      <c r="E229" s="202" t="s">
        <v>1</v>
      </c>
      <c r="F229" s="203" t="s">
        <v>272</v>
      </c>
      <c r="G229" s="200"/>
      <c r="H229" s="204">
        <v>5.7480000000000002</v>
      </c>
      <c r="I229" s="205"/>
      <c r="J229" s="200"/>
      <c r="K229" s="200"/>
      <c r="L229" s="206"/>
      <c r="M229" s="207"/>
      <c r="N229" s="208"/>
      <c r="O229" s="208"/>
      <c r="P229" s="208"/>
      <c r="Q229" s="208"/>
      <c r="R229" s="208"/>
      <c r="S229" s="208"/>
      <c r="T229" s="209"/>
      <c r="AT229" s="210" t="s">
        <v>126</v>
      </c>
      <c r="AU229" s="210" t="s">
        <v>83</v>
      </c>
      <c r="AV229" s="13" t="s">
        <v>83</v>
      </c>
      <c r="AW229" s="13" t="s">
        <v>30</v>
      </c>
      <c r="AX229" s="13" t="s">
        <v>73</v>
      </c>
      <c r="AY229" s="210" t="s">
        <v>116</v>
      </c>
    </row>
    <row r="230" spans="1:65" s="13" customFormat="1" x14ac:dyDescent="0.2">
      <c r="B230" s="199"/>
      <c r="C230" s="200"/>
      <c r="D230" s="201" t="s">
        <v>126</v>
      </c>
      <c r="E230" s="202" t="s">
        <v>1</v>
      </c>
      <c r="F230" s="203" t="s">
        <v>273</v>
      </c>
      <c r="G230" s="200"/>
      <c r="H230" s="204">
        <v>2.0779999999999998</v>
      </c>
      <c r="I230" s="205"/>
      <c r="J230" s="200"/>
      <c r="K230" s="200"/>
      <c r="L230" s="206"/>
      <c r="M230" s="207"/>
      <c r="N230" s="208"/>
      <c r="O230" s="208"/>
      <c r="P230" s="208"/>
      <c r="Q230" s="208"/>
      <c r="R230" s="208"/>
      <c r="S230" s="208"/>
      <c r="T230" s="209"/>
      <c r="AT230" s="210" t="s">
        <v>126</v>
      </c>
      <c r="AU230" s="210" t="s">
        <v>83</v>
      </c>
      <c r="AV230" s="13" t="s">
        <v>83</v>
      </c>
      <c r="AW230" s="13" t="s">
        <v>30</v>
      </c>
      <c r="AX230" s="13" t="s">
        <v>73</v>
      </c>
      <c r="AY230" s="210" t="s">
        <v>116</v>
      </c>
    </row>
    <row r="231" spans="1:65" s="13" customFormat="1" x14ac:dyDescent="0.2">
      <c r="B231" s="199"/>
      <c r="C231" s="200"/>
      <c r="D231" s="201" t="s">
        <v>126</v>
      </c>
      <c r="E231" s="202" t="s">
        <v>1</v>
      </c>
      <c r="F231" s="203" t="s">
        <v>274</v>
      </c>
      <c r="G231" s="200"/>
      <c r="H231" s="204">
        <v>1.6140000000000001</v>
      </c>
      <c r="I231" s="205"/>
      <c r="J231" s="200"/>
      <c r="K231" s="200"/>
      <c r="L231" s="206"/>
      <c r="M231" s="207"/>
      <c r="N231" s="208"/>
      <c r="O231" s="208"/>
      <c r="P231" s="208"/>
      <c r="Q231" s="208"/>
      <c r="R231" s="208"/>
      <c r="S231" s="208"/>
      <c r="T231" s="209"/>
      <c r="AT231" s="210" t="s">
        <v>126</v>
      </c>
      <c r="AU231" s="210" t="s">
        <v>83</v>
      </c>
      <c r="AV231" s="13" t="s">
        <v>83</v>
      </c>
      <c r="AW231" s="13" t="s">
        <v>30</v>
      </c>
      <c r="AX231" s="13" t="s">
        <v>73</v>
      </c>
      <c r="AY231" s="210" t="s">
        <v>116</v>
      </c>
    </row>
    <row r="232" spans="1:65" s="13" customFormat="1" x14ac:dyDescent="0.2">
      <c r="B232" s="199"/>
      <c r="C232" s="200"/>
      <c r="D232" s="201" t="s">
        <v>126</v>
      </c>
      <c r="E232" s="202" t="s">
        <v>1</v>
      </c>
      <c r="F232" s="203" t="s">
        <v>275</v>
      </c>
      <c r="G232" s="200"/>
      <c r="H232" s="204">
        <v>0.6</v>
      </c>
      <c r="I232" s="205"/>
      <c r="J232" s="200"/>
      <c r="K232" s="200"/>
      <c r="L232" s="206"/>
      <c r="M232" s="207"/>
      <c r="N232" s="208"/>
      <c r="O232" s="208"/>
      <c r="P232" s="208"/>
      <c r="Q232" s="208"/>
      <c r="R232" s="208"/>
      <c r="S232" s="208"/>
      <c r="T232" s="209"/>
      <c r="AT232" s="210" t="s">
        <v>126</v>
      </c>
      <c r="AU232" s="210" t="s">
        <v>83</v>
      </c>
      <c r="AV232" s="13" t="s">
        <v>83</v>
      </c>
      <c r="AW232" s="13" t="s">
        <v>30</v>
      </c>
      <c r="AX232" s="13" t="s">
        <v>73</v>
      </c>
      <c r="AY232" s="210" t="s">
        <v>116</v>
      </c>
    </row>
    <row r="233" spans="1:65" s="13" customFormat="1" x14ac:dyDescent="0.2">
      <c r="B233" s="199"/>
      <c r="C233" s="200"/>
      <c r="D233" s="201" t="s">
        <v>126</v>
      </c>
      <c r="E233" s="202" t="s">
        <v>1</v>
      </c>
      <c r="F233" s="203" t="s">
        <v>276</v>
      </c>
      <c r="G233" s="200"/>
      <c r="H233" s="204">
        <v>0.55500000000000005</v>
      </c>
      <c r="I233" s="205"/>
      <c r="J233" s="200"/>
      <c r="K233" s="200"/>
      <c r="L233" s="206"/>
      <c r="M233" s="207"/>
      <c r="N233" s="208"/>
      <c r="O233" s="208"/>
      <c r="P233" s="208"/>
      <c r="Q233" s="208"/>
      <c r="R233" s="208"/>
      <c r="S233" s="208"/>
      <c r="T233" s="209"/>
      <c r="AT233" s="210" t="s">
        <v>126</v>
      </c>
      <c r="AU233" s="210" t="s">
        <v>83</v>
      </c>
      <c r="AV233" s="13" t="s">
        <v>83</v>
      </c>
      <c r="AW233" s="13" t="s">
        <v>30</v>
      </c>
      <c r="AX233" s="13" t="s">
        <v>73</v>
      </c>
      <c r="AY233" s="210" t="s">
        <v>116</v>
      </c>
    </row>
    <row r="234" spans="1:65" s="14" customFormat="1" x14ac:dyDescent="0.2">
      <c r="B234" s="211"/>
      <c r="C234" s="212"/>
      <c r="D234" s="201" t="s">
        <v>126</v>
      </c>
      <c r="E234" s="213" t="s">
        <v>1</v>
      </c>
      <c r="F234" s="214" t="s">
        <v>128</v>
      </c>
      <c r="G234" s="212"/>
      <c r="H234" s="215">
        <v>10.595000000000001</v>
      </c>
      <c r="I234" s="216"/>
      <c r="J234" s="212"/>
      <c r="K234" s="212"/>
      <c r="L234" s="217"/>
      <c r="M234" s="218"/>
      <c r="N234" s="219"/>
      <c r="O234" s="219"/>
      <c r="P234" s="219"/>
      <c r="Q234" s="219"/>
      <c r="R234" s="219"/>
      <c r="S234" s="219"/>
      <c r="T234" s="220"/>
      <c r="AT234" s="221" t="s">
        <v>126</v>
      </c>
      <c r="AU234" s="221" t="s">
        <v>83</v>
      </c>
      <c r="AV234" s="14" t="s">
        <v>124</v>
      </c>
      <c r="AW234" s="14" t="s">
        <v>30</v>
      </c>
      <c r="AX234" s="14" t="s">
        <v>81</v>
      </c>
      <c r="AY234" s="221" t="s">
        <v>116</v>
      </c>
    </row>
    <row r="235" spans="1:65" s="2" customFormat="1" ht="142.15" customHeight="1" x14ac:dyDescent="0.2">
      <c r="A235" s="34"/>
      <c r="B235" s="35"/>
      <c r="C235" s="186" t="s">
        <v>277</v>
      </c>
      <c r="D235" s="186" t="s">
        <v>119</v>
      </c>
      <c r="E235" s="187" t="s">
        <v>278</v>
      </c>
      <c r="F235" s="188" t="s">
        <v>279</v>
      </c>
      <c r="G235" s="189" t="s">
        <v>184</v>
      </c>
      <c r="H235" s="190">
        <v>1070</v>
      </c>
      <c r="I235" s="191"/>
      <c r="J235" s="192">
        <f>ROUND(I235*H235,2)</f>
        <v>0</v>
      </c>
      <c r="K235" s="188" t="s">
        <v>123</v>
      </c>
      <c r="L235" s="39"/>
      <c r="M235" s="193" t="s">
        <v>1</v>
      </c>
      <c r="N235" s="194" t="s">
        <v>38</v>
      </c>
      <c r="O235" s="71"/>
      <c r="P235" s="195">
        <f>O235*H235</f>
        <v>0</v>
      </c>
      <c r="Q235" s="195">
        <v>0</v>
      </c>
      <c r="R235" s="195">
        <f>Q235*H235</f>
        <v>0</v>
      </c>
      <c r="S235" s="195">
        <v>0</v>
      </c>
      <c r="T235" s="196">
        <f>S235*H235</f>
        <v>0</v>
      </c>
      <c r="U235" s="34"/>
      <c r="V235" s="34"/>
      <c r="W235" s="34"/>
      <c r="X235" s="34"/>
      <c r="Y235" s="34"/>
      <c r="Z235" s="34"/>
      <c r="AA235" s="34"/>
      <c r="AB235" s="34"/>
      <c r="AC235" s="34"/>
      <c r="AD235" s="34"/>
      <c r="AE235" s="34"/>
      <c r="AR235" s="197" t="s">
        <v>124</v>
      </c>
      <c r="AT235" s="197" t="s">
        <v>119</v>
      </c>
      <c r="AU235" s="197" t="s">
        <v>83</v>
      </c>
      <c r="AY235" s="17" t="s">
        <v>116</v>
      </c>
      <c r="BE235" s="198">
        <f>IF(N235="základní",J235,0)</f>
        <v>0</v>
      </c>
      <c r="BF235" s="198">
        <f>IF(N235="snížená",J235,0)</f>
        <v>0</v>
      </c>
      <c r="BG235" s="198">
        <f>IF(N235="zákl. přenesená",J235,0)</f>
        <v>0</v>
      </c>
      <c r="BH235" s="198">
        <f>IF(N235="sníž. přenesená",J235,0)</f>
        <v>0</v>
      </c>
      <c r="BI235" s="198">
        <f>IF(N235="nulová",J235,0)</f>
        <v>0</v>
      </c>
      <c r="BJ235" s="17" t="s">
        <v>81</v>
      </c>
      <c r="BK235" s="198">
        <f>ROUND(I235*H235,2)</f>
        <v>0</v>
      </c>
      <c r="BL235" s="17" t="s">
        <v>124</v>
      </c>
      <c r="BM235" s="197" t="s">
        <v>280</v>
      </c>
    </row>
    <row r="236" spans="1:65" s="13" customFormat="1" x14ac:dyDescent="0.2">
      <c r="B236" s="199"/>
      <c r="C236" s="200"/>
      <c r="D236" s="201" t="s">
        <v>126</v>
      </c>
      <c r="E236" s="202" t="s">
        <v>1</v>
      </c>
      <c r="F236" s="203" t="s">
        <v>281</v>
      </c>
      <c r="G236" s="200"/>
      <c r="H236" s="204">
        <v>100</v>
      </c>
      <c r="I236" s="205"/>
      <c r="J236" s="200"/>
      <c r="K236" s="200"/>
      <c r="L236" s="206"/>
      <c r="M236" s="207"/>
      <c r="N236" s="208"/>
      <c r="O236" s="208"/>
      <c r="P236" s="208"/>
      <c r="Q236" s="208"/>
      <c r="R236" s="208"/>
      <c r="S236" s="208"/>
      <c r="T236" s="209"/>
      <c r="AT236" s="210" t="s">
        <v>126</v>
      </c>
      <c r="AU236" s="210" t="s">
        <v>83</v>
      </c>
      <c r="AV236" s="13" t="s">
        <v>83</v>
      </c>
      <c r="AW236" s="13" t="s">
        <v>30</v>
      </c>
      <c r="AX236" s="13" t="s">
        <v>73</v>
      </c>
      <c r="AY236" s="210" t="s">
        <v>116</v>
      </c>
    </row>
    <row r="237" spans="1:65" s="13" customFormat="1" ht="22.5" x14ac:dyDescent="0.2">
      <c r="B237" s="199"/>
      <c r="C237" s="200"/>
      <c r="D237" s="201" t="s">
        <v>126</v>
      </c>
      <c r="E237" s="202" t="s">
        <v>1</v>
      </c>
      <c r="F237" s="203" t="s">
        <v>282</v>
      </c>
      <c r="G237" s="200"/>
      <c r="H237" s="204">
        <v>700</v>
      </c>
      <c r="I237" s="205"/>
      <c r="J237" s="200"/>
      <c r="K237" s="200"/>
      <c r="L237" s="206"/>
      <c r="M237" s="207"/>
      <c r="N237" s="208"/>
      <c r="O237" s="208"/>
      <c r="P237" s="208"/>
      <c r="Q237" s="208"/>
      <c r="R237" s="208"/>
      <c r="S237" s="208"/>
      <c r="T237" s="209"/>
      <c r="AT237" s="210" t="s">
        <v>126</v>
      </c>
      <c r="AU237" s="210" t="s">
        <v>83</v>
      </c>
      <c r="AV237" s="13" t="s">
        <v>83</v>
      </c>
      <c r="AW237" s="13" t="s">
        <v>30</v>
      </c>
      <c r="AX237" s="13" t="s">
        <v>73</v>
      </c>
      <c r="AY237" s="210" t="s">
        <v>116</v>
      </c>
    </row>
    <row r="238" spans="1:65" s="13" customFormat="1" x14ac:dyDescent="0.2">
      <c r="B238" s="199"/>
      <c r="C238" s="200"/>
      <c r="D238" s="201" t="s">
        <v>126</v>
      </c>
      <c r="E238" s="202" t="s">
        <v>1</v>
      </c>
      <c r="F238" s="203" t="s">
        <v>283</v>
      </c>
      <c r="G238" s="200"/>
      <c r="H238" s="204">
        <v>270</v>
      </c>
      <c r="I238" s="205"/>
      <c r="J238" s="200"/>
      <c r="K238" s="200"/>
      <c r="L238" s="206"/>
      <c r="M238" s="207"/>
      <c r="N238" s="208"/>
      <c r="O238" s="208"/>
      <c r="P238" s="208"/>
      <c r="Q238" s="208"/>
      <c r="R238" s="208"/>
      <c r="S238" s="208"/>
      <c r="T238" s="209"/>
      <c r="AT238" s="210" t="s">
        <v>126</v>
      </c>
      <c r="AU238" s="210" t="s">
        <v>83</v>
      </c>
      <c r="AV238" s="13" t="s">
        <v>83</v>
      </c>
      <c r="AW238" s="13" t="s">
        <v>30</v>
      </c>
      <c r="AX238" s="13" t="s">
        <v>73</v>
      </c>
      <c r="AY238" s="210" t="s">
        <v>116</v>
      </c>
    </row>
    <row r="239" spans="1:65" s="14" customFormat="1" x14ac:dyDescent="0.2">
      <c r="B239" s="211"/>
      <c r="C239" s="212"/>
      <c r="D239" s="201" t="s">
        <v>126</v>
      </c>
      <c r="E239" s="213" t="s">
        <v>1</v>
      </c>
      <c r="F239" s="214" t="s">
        <v>128</v>
      </c>
      <c r="G239" s="212"/>
      <c r="H239" s="215">
        <v>1070</v>
      </c>
      <c r="I239" s="216"/>
      <c r="J239" s="212"/>
      <c r="K239" s="212"/>
      <c r="L239" s="217"/>
      <c r="M239" s="218"/>
      <c r="N239" s="219"/>
      <c r="O239" s="219"/>
      <c r="P239" s="219"/>
      <c r="Q239" s="219"/>
      <c r="R239" s="219"/>
      <c r="S239" s="219"/>
      <c r="T239" s="220"/>
      <c r="AT239" s="221" t="s">
        <v>126</v>
      </c>
      <c r="AU239" s="221" t="s">
        <v>83</v>
      </c>
      <c r="AV239" s="14" t="s">
        <v>124</v>
      </c>
      <c r="AW239" s="14" t="s">
        <v>30</v>
      </c>
      <c r="AX239" s="14" t="s">
        <v>81</v>
      </c>
      <c r="AY239" s="221" t="s">
        <v>116</v>
      </c>
    </row>
    <row r="240" spans="1:65" s="2" customFormat="1" ht="114.95" customHeight="1" x14ac:dyDescent="0.2">
      <c r="A240" s="34"/>
      <c r="B240" s="35"/>
      <c r="C240" s="186" t="s">
        <v>284</v>
      </c>
      <c r="D240" s="186" t="s">
        <v>119</v>
      </c>
      <c r="E240" s="187" t="s">
        <v>285</v>
      </c>
      <c r="F240" s="188" t="s">
        <v>286</v>
      </c>
      <c r="G240" s="189" t="s">
        <v>287</v>
      </c>
      <c r="H240" s="190">
        <v>44</v>
      </c>
      <c r="I240" s="191"/>
      <c r="J240" s="192">
        <f>ROUND(I240*H240,2)</f>
        <v>0</v>
      </c>
      <c r="K240" s="188" t="s">
        <v>123</v>
      </c>
      <c r="L240" s="39"/>
      <c r="M240" s="193" t="s">
        <v>1</v>
      </c>
      <c r="N240" s="194" t="s">
        <v>38</v>
      </c>
      <c r="O240" s="71"/>
      <c r="P240" s="195">
        <f>O240*H240</f>
        <v>0</v>
      </c>
      <c r="Q240" s="195">
        <v>0</v>
      </c>
      <c r="R240" s="195">
        <f>Q240*H240</f>
        <v>0</v>
      </c>
      <c r="S240" s="195">
        <v>0</v>
      </c>
      <c r="T240" s="196">
        <f>S240*H240</f>
        <v>0</v>
      </c>
      <c r="U240" s="34"/>
      <c r="V240" s="34"/>
      <c r="W240" s="34"/>
      <c r="X240" s="34"/>
      <c r="Y240" s="34"/>
      <c r="Z240" s="34"/>
      <c r="AA240" s="34"/>
      <c r="AB240" s="34"/>
      <c r="AC240" s="34"/>
      <c r="AD240" s="34"/>
      <c r="AE240" s="34"/>
      <c r="AR240" s="197" t="s">
        <v>124</v>
      </c>
      <c r="AT240" s="197" t="s">
        <v>119</v>
      </c>
      <c r="AU240" s="197" t="s">
        <v>83</v>
      </c>
      <c r="AY240" s="17" t="s">
        <v>116</v>
      </c>
      <c r="BE240" s="198">
        <f>IF(N240="základní",J240,0)</f>
        <v>0</v>
      </c>
      <c r="BF240" s="198">
        <f>IF(N240="snížená",J240,0)</f>
        <v>0</v>
      </c>
      <c r="BG240" s="198">
        <f>IF(N240="zákl. přenesená",J240,0)</f>
        <v>0</v>
      </c>
      <c r="BH240" s="198">
        <f>IF(N240="sníž. přenesená",J240,0)</f>
        <v>0</v>
      </c>
      <c r="BI240" s="198">
        <f>IF(N240="nulová",J240,0)</f>
        <v>0</v>
      </c>
      <c r="BJ240" s="17" t="s">
        <v>81</v>
      </c>
      <c r="BK240" s="198">
        <f>ROUND(I240*H240,2)</f>
        <v>0</v>
      </c>
      <c r="BL240" s="17" t="s">
        <v>124</v>
      </c>
      <c r="BM240" s="197" t="s">
        <v>288</v>
      </c>
    </row>
    <row r="241" spans="1:65" s="13" customFormat="1" x14ac:dyDescent="0.2">
      <c r="B241" s="199"/>
      <c r="C241" s="200"/>
      <c r="D241" s="201" t="s">
        <v>126</v>
      </c>
      <c r="E241" s="202" t="s">
        <v>1</v>
      </c>
      <c r="F241" s="203" t="s">
        <v>289</v>
      </c>
      <c r="G241" s="200"/>
      <c r="H241" s="204">
        <v>44</v>
      </c>
      <c r="I241" s="205"/>
      <c r="J241" s="200"/>
      <c r="K241" s="200"/>
      <c r="L241" s="206"/>
      <c r="M241" s="207"/>
      <c r="N241" s="208"/>
      <c r="O241" s="208"/>
      <c r="P241" s="208"/>
      <c r="Q241" s="208"/>
      <c r="R241" s="208"/>
      <c r="S241" s="208"/>
      <c r="T241" s="209"/>
      <c r="AT241" s="210" t="s">
        <v>126</v>
      </c>
      <c r="AU241" s="210" t="s">
        <v>83</v>
      </c>
      <c r="AV241" s="13" t="s">
        <v>83</v>
      </c>
      <c r="AW241" s="13" t="s">
        <v>30</v>
      </c>
      <c r="AX241" s="13" t="s">
        <v>73</v>
      </c>
      <c r="AY241" s="210" t="s">
        <v>116</v>
      </c>
    </row>
    <row r="242" spans="1:65" s="14" customFormat="1" x14ac:dyDescent="0.2">
      <c r="B242" s="211"/>
      <c r="C242" s="212"/>
      <c r="D242" s="201" t="s">
        <v>126</v>
      </c>
      <c r="E242" s="213" t="s">
        <v>1</v>
      </c>
      <c r="F242" s="214" t="s">
        <v>128</v>
      </c>
      <c r="G242" s="212"/>
      <c r="H242" s="215">
        <v>44</v>
      </c>
      <c r="I242" s="216"/>
      <c r="J242" s="212"/>
      <c r="K242" s="212"/>
      <c r="L242" s="217"/>
      <c r="M242" s="218"/>
      <c r="N242" s="219"/>
      <c r="O242" s="219"/>
      <c r="P242" s="219"/>
      <c r="Q242" s="219"/>
      <c r="R242" s="219"/>
      <c r="S242" s="219"/>
      <c r="T242" s="220"/>
      <c r="AT242" s="221" t="s">
        <v>126</v>
      </c>
      <c r="AU242" s="221" t="s">
        <v>83</v>
      </c>
      <c r="AV242" s="14" t="s">
        <v>124</v>
      </c>
      <c r="AW242" s="14" t="s">
        <v>30</v>
      </c>
      <c r="AX242" s="14" t="s">
        <v>81</v>
      </c>
      <c r="AY242" s="221" t="s">
        <v>116</v>
      </c>
    </row>
    <row r="243" spans="1:65" s="2" customFormat="1" ht="114.95" customHeight="1" x14ac:dyDescent="0.2">
      <c r="A243" s="34"/>
      <c r="B243" s="35"/>
      <c r="C243" s="186" t="s">
        <v>290</v>
      </c>
      <c r="D243" s="186" t="s">
        <v>119</v>
      </c>
      <c r="E243" s="187" t="s">
        <v>291</v>
      </c>
      <c r="F243" s="188" t="s">
        <v>292</v>
      </c>
      <c r="G243" s="189" t="s">
        <v>287</v>
      </c>
      <c r="H243" s="190">
        <v>117</v>
      </c>
      <c r="I243" s="191"/>
      <c r="J243" s="192">
        <f>ROUND(I243*H243,2)</f>
        <v>0</v>
      </c>
      <c r="K243" s="188" t="s">
        <v>293</v>
      </c>
      <c r="L243" s="39"/>
      <c r="M243" s="193" t="s">
        <v>1</v>
      </c>
      <c r="N243" s="194" t="s">
        <v>38</v>
      </c>
      <c r="O243" s="71"/>
      <c r="P243" s="195">
        <f>O243*H243</f>
        <v>0</v>
      </c>
      <c r="Q243" s="195">
        <v>0</v>
      </c>
      <c r="R243" s="195">
        <f>Q243*H243</f>
        <v>0</v>
      </c>
      <c r="S243" s="195">
        <v>0</v>
      </c>
      <c r="T243" s="196">
        <f>S243*H243</f>
        <v>0</v>
      </c>
      <c r="U243" s="34"/>
      <c r="V243" s="34"/>
      <c r="W243" s="34"/>
      <c r="X243" s="34"/>
      <c r="Y243" s="34"/>
      <c r="Z243" s="34"/>
      <c r="AA243" s="34"/>
      <c r="AB243" s="34"/>
      <c r="AC243" s="34"/>
      <c r="AD243" s="34"/>
      <c r="AE243" s="34"/>
      <c r="AR243" s="197" t="s">
        <v>124</v>
      </c>
      <c r="AT243" s="197" t="s">
        <v>119</v>
      </c>
      <c r="AU243" s="197" t="s">
        <v>83</v>
      </c>
      <c r="AY243" s="17" t="s">
        <v>116</v>
      </c>
      <c r="BE243" s="198">
        <f>IF(N243="základní",J243,0)</f>
        <v>0</v>
      </c>
      <c r="BF243" s="198">
        <f>IF(N243="snížená",J243,0)</f>
        <v>0</v>
      </c>
      <c r="BG243" s="198">
        <f>IF(N243="zákl. přenesená",J243,0)</f>
        <v>0</v>
      </c>
      <c r="BH243" s="198">
        <f>IF(N243="sníž. přenesená",J243,0)</f>
        <v>0</v>
      </c>
      <c r="BI243" s="198">
        <f>IF(N243="nulová",J243,0)</f>
        <v>0</v>
      </c>
      <c r="BJ243" s="17" t="s">
        <v>81</v>
      </c>
      <c r="BK243" s="198">
        <f>ROUND(I243*H243,2)</f>
        <v>0</v>
      </c>
      <c r="BL243" s="17" t="s">
        <v>124</v>
      </c>
      <c r="BM243" s="197" t="s">
        <v>294</v>
      </c>
    </row>
    <row r="244" spans="1:65" s="13" customFormat="1" x14ac:dyDescent="0.2">
      <c r="B244" s="199"/>
      <c r="C244" s="200"/>
      <c r="D244" s="201" t="s">
        <v>126</v>
      </c>
      <c r="E244" s="202" t="s">
        <v>1</v>
      </c>
      <c r="F244" s="203" t="s">
        <v>295</v>
      </c>
      <c r="G244" s="200"/>
      <c r="H244" s="204">
        <v>48</v>
      </c>
      <c r="I244" s="205"/>
      <c r="J244" s="200"/>
      <c r="K244" s="200"/>
      <c r="L244" s="206"/>
      <c r="M244" s="207"/>
      <c r="N244" s="208"/>
      <c r="O244" s="208"/>
      <c r="P244" s="208"/>
      <c r="Q244" s="208"/>
      <c r="R244" s="208"/>
      <c r="S244" s="208"/>
      <c r="T244" s="209"/>
      <c r="AT244" s="210" t="s">
        <v>126</v>
      </c>
      <c r="AU244" s="210" t="s">
        <v>83</v>
      </c>
      <c r="AV244" s="13" t="s">
        <v>83</v>
      </c>
      <c r="AW244" s="13" t="s">
        <v>30</v>
      </c>
      <c r="AX244" s="13" t="s">
        <v>73</v>
      </c>
      <c r="AY244" s="210" t="s">
        <v>116</v>
      </c>
    </row>
    <row r="245" spans="1:65" s="13" customFormat="1" x14ac:dyDescent="0.2">
      <c r="B245" s="199"/>
      <c r="C245" s="200"/>
      <c r="D245" s="201" t="s">
        <v>126</v>
      </c>
      <c r="E245" s="202" t="s">
        <v>1</v>
      </c>
      <c r="F245" s="203" t="s">
        <v>296</v>
      </c>
      <c r="G245" s="200"/>
      <c r="H245" s="204">
        <v>44</v>
      </c>
      <c r="I245" s="205"/>
      <c r="J245" s="200"/>
      <c r="K245" s="200"/>
      <c r="L245" s="206"/>
      <c r="M245" s="207"/>
      <c r="N245" s="208"/>
      <c r="O245" s="208"/>
      <c r="P245" s="208"/>
      <c r="Q245" s="208"/>
      <c r="R245" s="208"/>
      <c r="S245" s="208"/>
      <c r="T245" s="209"/>
      <c r="AT245" s="210" t="s">
        <v>126</v>
      </c>
      <c r="AU245" s="210" t="s">
        <v>83</v>
      </c>
      <c r="AV245" s="13" t="s">
        <v>83</v>
      </c>
      <c r="AW245" s="13" t="s">
        <v>30</v>
      </c>
      <c r="AX245" s="13" t="s">
        <v>73</v>
      </c>
      <c r="AY245" s="210" t="s">
        <v>116</v>
      </c>
    </row>
    <row r="246" spans="1:65" s="13" customFormat="1" x14ac:dyDescent="0.2">
      <c r="B246" s="199"/>
      <c r="C246" s="200"/>
      <c r="D246" s="201" t="s">
        <v>126</v>
      </c>
      <c r="E246" s="202" t="s">
        <v>1</v>
      </c>
      <c r="F246" s="203" t="s">
        <v>297</v>
      </c>
      <c r="G246" s="200"/>
      <c r="H246" s="204">
        <v>10</v>
      </c>
      <c r="I246" s="205"/>
      <c r="J246" s="200"/>
      <c r="K246" s="200"/>
      <c r="L246" s="206"/>
      <c r="M246" s="207"/>
      <c r="N246" s="208"/>
      <c r="O246" s="208"/>
      <c r="P246" s="208"/>
      <c r="Q246" s="208"/>
      <c r="R246" s="208"/>
      <c r="S246" s="208"/>
      <c r="T246" s="209"/>
      <c r="AT246" s="210" t="s">
        <v>126</v>
      </c>
      <c r="AU246" s="210" t="s">
        <v>83</v>
      </c>
      <c r="AV246" s="13" t="s">
        <v>83</v>
      </c>
      <c r="AW246" s="13" t="s">
        <v>30</v>
      </c>
      <c r="AX246" s="13" t="s">
        <v>73</v>
      </c>
      <c r="AY246" s="210" t="s">
        <v>116</v>
      </c>
    </row>
    <row r="247" spans="1:65" s="13" customFormat="1" x14ac:dyDescent="0.2">
      <c r="B247" s="199"/>
      <c r="C247" s="200"/>
      <c r="D247" s="201" t="s">
        <v>126</v>
      </c>
      <c r="E247" s="202" t="s">
        <v>1</v>
      </c>
      <c r="F247" s="203" t="s">
        <v>298</v>
      </c>
      <c r="G247" s="200"/>
      <c r="H247" s="204">
        <v>12</v>
      </c>
      <c r="I247" s="205"/>
      <c r="J247" s="200"/>
      <c r="K247" s="200"/>
      <c r="L247" s="206"/>
      <c r="M247" s="207"/>
      <c r="N247" s="208"/>
      <c r="O247" s="208"/>
      <c r="P247" s="208"/>
      <c r="Q247" s="208"/>
      <c r="R247" s="208"/>
      <c r="S247" s="208"/>
      <c r="T247" s="209"/>
      <c r="AT247" s="210" t="s">
        <v>126</v>
      </c>
      <c r="AU247" s="210" t="s">
        <v>83</v>
      </c>
      <c r="AV247" s="13" t="s">
        <v>83</v>
      </c>
      <c r="AW247" s="13" t="s">
        <v>30</v>
      </c>
      <c r="AX247" s="13" t="s">
        <v>73</v>
      </c>
      <c r="AY247" s="210" t="s">
        <v>116</v>
      </c>
    </row>
    <row r="248" spans="1:65" s="13" customFormat="1" x14ac:dyDescent="0.2">
      <c r="B248" s="199"/>
      <c r="C248" s="200"/>
      <c r="D248" s="201" t="s">
        <v>126</v>
      </c>
      <c r="E248" s="202" t="s">
        <v>1</v>
      </c>
      <c r="F248" s="203" t="s">
        <v>299</v>
      </c>
      <c r="G248" s="200"/>
      <c r="H248" s="204">
        <v>3</v>
      </c>
      <c r="I248" s="205"/>
      <c r="J248" s="200"/>
      <c r="K248" s="200"/>
      <c r="L248" s="206"/>
      <c r="M248" s="207"/>
      <c r="N248" s="208"/>
      <c r="O248" s="208"/>
      <c r="P248" s="208"/>
      <c r="Q248" s="208"/>
      <c r="R248" s="208"/>
      <c r="S248" s="208"/>
      <c r="T248" s="209"/>
      <c r="AT248" s="210" t="s">
        <v>126</v>
      </c>
      <c r="AU248" s="210" t="s">
        <v>83</v>
      </c>
      <c r="AV248" s="13" t="s">
        <v>83</v>
      </c>
      <c r="AW248" s="13" t="s">
        <v>30</v>
      </c>
      <c r="AX248" s="13" t="s">
        <v>73</v>
      </c>
      <c r="AY248" s="210" t="s">
        <v>116</v>
      </c>
    </row>
    <row r="249" spans="1:65" s="14" customFormat="1" x14ac:dyDescent="0.2">
      <c r="B249" s="211"/>
      <c r="C249" s="212"/>
      <c r="D249" s="201" t="s">
        <v>126</v>
      </c>
      <c r="E249" s="213" t="s">
        <v>1</v>
      </c>
      <c r="F249" s="214" t="s">
        <v>128</v>
      </c>
      <c r="G249" s="212"/>
      <c r="H249" s="215">
        <v>117</v>
      </c>
      <c r="I249" s="216"/>
      <c r="J249" s="212"/>
      <c r="K249" s="212"/>
      <c r="L249" s="217"/>
      <c r="M249" s="218"/>
      <c r="N249" s="219"/>
      <c r="O249" s="219"/>
      <c r="P249" s="219"/>
      <c r="Q249" s="219"/>
      <c r="R249" s="219"/>
      <c r="S249" s="219"/>
      <c r="T249" s="220"/>
      <c r="AT249" s="221" t="s">
        <v>126</v>
      </c>
      <c r="AU249" s="221" t="s">
        <v>83</v>
      </c>
      <c r="AV249" s="14" t="s">
        <v>124</v>
      </c>
      <c r="AW249" s="14" t="s">
        <v>30</v>
      </c>
      <c r="AX249" s="14" t="s">
        <v>81</v>
      </c>
      <c r="AY249" s="221" t="s">
        <v>116</v>
      </c>
    </row>
    <row r="250" spans="1:65" s="2" customFormat="1" ht="101.25" customHeight="1" x14ac:dyDescent="0.2">
      <c r="A250" s="34"/>
      <c r="B250" s="35"/>
      <c r="C250" s="186" t="s">
        <v>300</v>
      </c>
      <c r="D250" s="186" t="s">
        <v>119</v>
      </c>
      <c r="E250" s="187" t="s">
        <v>301</v>
      </c>
      <c r="F250" s="188" t="s">
        <v>302</v>
      </c>
      <c r="G250" s="189" t="s">
        <v>184</v>
      </c>
      <c r="H250" s="190">
        <v>7168</v>
      </c>
      <c r="I250" s="191"/>
      <c r="J250" s="192">
        <f>ROUND(I250*H250,2)</f>
        <v>0</v>
      </c>
      <c r="K250" s="188" t="s">
        <v>123</v>
      </c>
      <c r="L250" s="39"/>
      <c r="M250" s="193" t="s">
        <v>1</v>
      </c>
      <c r="N250" s="194" t="s">
        <v>38</v>
      </c>
      <c r="O250" s="71"/>
      <c r="P250" s="195">
        <f>O250*H250</f>
        <v>0</v>
      </c>
      <c r="Q250" s="195">
        <v>0</v>
      </c>
      <c r="R250" s="195">
        <f>Q250*H250</f>
        <v>0</v>
      </c>
      <c r="S250" s="195">
        <v>0</v>
      </c>
      <c r="T250" s="196">
        <f>S250*H250</f>
        <v>0</v>
      </c>
      <c r="U250" s="34"/>
      <c r="V250" s="34"/>
      <c r="W250" s="34"/>
      <c r="X250" s="34"/>
      <c r="Y250" s="34"/>
      <c r="Z250" s="34"/>
      <c r="AA250" s="34"/>
      <c r="AB250" s="34"/>
      <c r="AC250" s="34"/>
      <c r="AD250" s="34"/>
      <c r="AE250" s="34"/>
      <c r="AR250" s="197" t="s">
        <v>124</v>
      </c>
      <c r="AT250" s="197" t="s">
        <v>119</v>
      </c>
      <c r="AU250" s="197" t="s">
        <v>83</v>
      </c>
      <c r="AY250" s="17" t="s">
        <v>116</v>
      </c>
      <c r="BE250" s="198">
        <f>IF(N250="základní",J250,0)</f>
        <v>0</v>
      </c>
      <c r="BF250" s="198">
        <f>IF(N250="snížená",J250,0)</f>
        <v>0</v>
      </c>
      <c r="BG250" s="198">
        <f>IF(N250="zákl. přenesená",J250,0)</f>
        <v>0</v>
      </c>
      <c r="BH250" s="198">
        <f>IF(N250="sníž. přenesená",J250,0)</f>
        <v>0</v>
      </c>
      <c r="BI250" s="198">
        <f>IF(N250="nulová",J250,0)</f>
        <v>0</v>
      </c>
      <c r="BJ250" s="17" t="s">
        <v>81</v>
      </c>
      <c r="BK250" s="198">
        <f>ROUND(I250*H250,2)</f>
        <v>0</v>
      </c>
      <c r="BL250" s="17" t="s">
        <v>124</v>
      </c>
      <c r="BM250" s="197" t="s">
        <v>303</v>
      </c>
    </row>
    <row r="251" spans="1:65" s="13" customFormat="1" x14ac:dyDescent="0.2">
      <c r="B251" s="199"/>
      <c r="C251" s="200"/>
      <c r="D251" s="201" t="s">
        <v>126</v>
      </c>
      <c r="E251" s="202" t="s">
        <v>1</v>
      </c>
      <c r="F251" s="203" t="s">
        <v>186</v>
      </c>
      <c r="G251" s="200"/>
      <c r="H251" s="204">
        <v>4908</v>
      </c>
      <c r="I251" s="205"/>
      <c r="J251" s="200"/>
      <c r="K251" s="200"/>
      <c r="L251" s="206"/>
      <c r="M251" s="207"/>
      <c r="N251" s="208"/>
      <c r="O251" s="208"/>
      <c r="P251" s="208"/>
      <c r="Q251" s="208"/>
      <c r="R251" s="208"/>
      <c r="S251" s="208"/>
      <c r="T251" s="209"/>
      <c r="AT251" s="210" t="s">
        <v>126</v>
      </c>
      <c r="AU251" s="210" t="s">
        <v>83</v>
      </c>
      <c r="AV251" s="13" t="s">
        <v>83</v>
      </c>
      <c r="AW251" s="13" t="s">
        <v>30</v>
      </c>
      <c r="AX251" s="13" t="s">
        <v>73</v>
      </c>
      <c r="AY251" s="210" t="s">
        <v>116</v>
      </c>
    </row>
    <row r="252" spans="1:65" s="13" customFormat="1" x14ac:dyDescent="0.2">
      <c r="B252" s="199"/>
      <c r="C252" s="200"/>
      <c r="D252" s="201" t="s">
        <v>126</v>
      </c>
      <c r="E252" s="202" t="s">
        <v>1</v>
      </c>
      <c r="F252" s="203" t="s">
        <v>304</v>
      </c>
      <c r="G252" s="200"/>
      <c r="H252" s="204">
        <v>1160</v>
      </c>
      <c r="I252" s="205"/>
      <c r="J252" s="200"/>
      <c r="K252" s="200"/>
      <c r="L252" s="206"/>
      <c r="M252" s="207"/>
      <c r="N252" s="208"/>
      <c r="O252" s="208"/>
      <c r="P252" s="208"/>
      <c r="Q252" s="208"/>
      <c r="R252" s="208"/>
      <c r="S252" s="208"/>
      <c r="T252" s="209"/>
      <c r="AT252" s="210" t="s">
        <v>126</v>
      </c>
      <c r="AU252" s="210" t="s">
        <v>83</v>
      </c>
      <c r="AV252" s="13" t="s">
        <v>83</v>
      </c>
      <c r="AW252" s="13" t="s">
        <v>30</v>
      </c>
      <c r="AX252" s="13" t="s">
        <v>73</v>
      </c>
      <c r="AY252" s="210" t="s">
        <v>116</v>
      </c>
    </row>
    <row r="253" spans="1:65" s="13" customFormat="1" x14ac:dyDescent="0.2">
      <c r="B253" s="199"/>
      <c r="C253" s="200"/>
      <c r="D253" s="201" t="s">
        <v>126</v>
      </c>
      <c r="E253" s="202" t="s">
        <v>1</v>
      </c>
      <c r="F253" s="203" t="s">
        <v>305</v>
      </c>
      <c r="G253" s="200"/>
      <c r="H253" s="204">
        <v>1100</v>
      </c>
      <c r="I253" s="205"/>
      <c r="J253" s="200"/>
      <c r="K253" s="200"/>
      <c r="L253" s="206"/>
      <c r="M253" s="207"/>
      <c r="N253" s="208"/>
      <c r="O253" s="208"/>
      <c r="P253" s="208"/>
      <c r="Q253" s="208"/>
      <c r="R253" s="208"/>
      <c r="S253" s="208"/>
      <c r="T253" s="209"/>
      <c r="AT253" s="210" t="s">
        <v>126</v>
      </c>
      <c r="AU253" s="210" t="s">
        <v>83</v>
      </c>
      <c r="AV253" s="13" t="s">
        <v>83</v>
      </c>
      <c r="AW253" s="13" t="s">
        <v>30</v>
      </c>
      <c r="AX253" s="13" t="s">
        <v>73</v>
      </c>
      <c r="AY253" s="210" t="s">
        <v>116</v>
      </c>
    </row>
    <row r="254" spans="1:65" s="14" customFormat="1" x14ac:dyDescent="0.2">
      <c r="B254" s="211"/>
      <c r="C254" s="212"/>
      <c r="D254" s="201" t="s">
        <v>126</v>
      </c>
      <c r="E254" s="213" t="s">
        <v>1</v>
      </c>
      <c r="F254" s="214" t="s">
        <v>128</v>
      </c>
      <c r="G254" s="212"/>
      <c r="H254" s="215">
        <v>7168</v>
      </c>
      <c r="I254" s="216"/>
      <c r="J254" s="212"/>
      <c r="K254" s="212"/>
      <c r="L254" s="217"/>
      <c r="M254" s="218"/>
      <c r="N254" s="219"/>
      <c r="O254" s="219"/>
      <c r="P254" s="219"/>
      <c r="Q254" s="219"/>
      <c r="R254" s="219"/>
      <c r="S254" s="219"/>
      <c r="T254" s="220"/>
      <c r="AT254" s="221" t="s">
        <v>126</v>
      </c>
      <c r="AU254" s="221" t="s">
        <v>83</v>
      </c>
      <c r="AV254" s="14" t="s">
        <v>124</v>
      </c>
      <c r="AW254" s="14" t="s">
        <v>30</v>
      </c>
      <c r="AX254" s="14" t="s">
        <v>81</v>
      </c>
      <c r="AY254" s="221" t="s">
        <v>116</v>
      </c>
    </row>
    <row r="255" spans="1:65" s="2" customFormat="1" ht="76.349999999999994" customHeight="1" x14ac:dyDescent="0.2">
      <c r="A255" s="34"/>
      <c r="B255" s="35"/>
      <c r="C255" s="186" t="s">
        <v>306</v>
      </c>
      <c r="D255" s="186" t="s">
        <v>119</v>
      </c>
      <c r="E255" s="187" t="s">
        <v>307</v>
      </c>
      <c r="F255" s="188" t="s">
        <v>308</v>
      </c>
      <c r="G255" s="189" t="s">
        <v>159</v>
      </c>
      <c r="H255" s="190">
        <v>12</v>
      </c>
      <c r="I255" s="191"/>
      <c r="J255" s="192">
        <f>ROUND(I255*H255,2)</f>
        <v>0</v>
      </c>
      <c r="K255" s="188" t="s">
        <v>123</v>
      </c>
      <c r="L255" s="39"/>
      <c r="M255" s="193" t="s">
        <v>1</v>
      </c>
      <c r="N255" s="194" t="s">
        <v>38</v>
      </c>
      <c r="O255" s="71"/>
      <c r="P255" s="195">
        <f>O255*H255</f>
        <v>0</v>
      </c>
      <c r="Q255" s="195">
        <v>0</v>
      </c>
      <c r="R255" s="195">
        <f>Q255*H255</f>
        <v>0</v>
      </c>
      <c r="S255" s="195">
        <v>0</v>
      </c>
      <c r="T255" s="196">
        <f>S255*H255</f>
        <v>0</v>
      </c>
      <c r="U255" s="34"/>
      <c r="V255" s="34"/>
      <c r="W255" s="34"/>
      <c r="X255" s="34"/>
      <c r="Y255" s="34"/>
      <c r="Z255" s="34"/>
      <c r="AA255" s="34"/>
      <c r="AB255" s="34"/>
      <c r="AC255" s="34"/>
      <c r="AD255" s="34"/>
      <c r="AE255" s="34"/>
      <c r="AR255" s="197" t="s">
        <v>124</v>
      </c>
      <c r="AT255" s="197" t="s">
        <v>119</v>
      </c>
      <c r="AU255" s="197" t="s">
        <v>83</v>
      </c>
      <c r="AY255" s="17" t="s">
        <v>116</v>
      </c>
      <c r="BE255" s="198">
        <f>IF(N255="základní",J255,0)</f>
        <v>0</v>
      </c>
      <c r="BF255" s="198">
        <f>IF(N255="snížená",J255,0)</f>
        <v>0</v>
      </c>
      <c r="BG255" s="198">
        <f>IF(N255="zákl. přenesená",J255,0)</f>
        <v>0</v>
      </c>
      <c r="BH255" s="198">
        <f>IF(N255="sníž. přenesená",J255,0)</f>
        <v>0</v>
      </c>
      <c r="BI255" s="198">
        <f>IF(N255="nulová",J255,0)</f>
        <v>0</v>
      </c>
      <c r="BJ255" s="17" t="s">
        <v>81</v>
      </c>
      <c r="BK255" s="198">
        <f>ROUND(I255*H255,2)</f>
        <v>0</v>
      </c>
      <c r="BL255" s="17" t="s">
        <v>124</v>
      </c>
      <c r="BM255" s="197" t="s">
        <v>309</v>
      </c>
    </row>
    <row r="256" spans="1:65" s="13" customFormat="1" x14ac:dyDescent="0.2">
      <c r="B256" s="199"/>
      <c r="C256" s="200"/>
      <c r="D256" s="201" t="s">
        <v>126</v>
      </c>
      <c r="E256" s="202" t="s">
        <v>1</v>
      </c>
      <c r="F256" s="203" t="s">
        <v>310</v>
      </c>
      <c r="G256" s="200"/>
      <c r="H256" s="204">
        <v>12</v>
      </c>
      <c r="I256" s="205"/>
      <c r="J256" s="200"/>
      <c r="K256" s="200"/>
      <c r="L256" s="206"/>
      <c r="M256" s="207"/>
      <c r="N256" s="208"/>
      <c r="O256" s="208"/>
      <c r="P256" s="208"/>
      <c r="Q256" s="208"/>
      <c r="R256" s="208"/>
      <c r="S256" s="208"/>
      <c r="T256" s="209"/>
      <c r="AT256" s="210" t="s">
        <v>126</v>
      </c>
      <c r="AU256" s="210" t="s">
        <v>83</v>
      </c>
      <c r="AV256" s="13" t="s">
        <v>83</v>
      </c>
      <c r="AW256" s="13" t="s">
        <v>30</v>
      </c>
      <c r="AX256" s="13" t="s">
        <v>73</v>
      </c>
      <c r="AY256" s="210" t="s">
        <v>116</v>
      </c>
    </row>
    <row r="257" spans="1:65" s="14" customFormat="1" x14ac:dyDescent="0.2">
      <c r="B257" s="211"/>
      <c r="C257" s="212"/>
      <c r="D257" s="201" t="s">
        <v>126</v>
      </c>
      <c r="E257" s="213" t="s">
        <v>1</v>
      </c>
      <c r="F257" s="214" t="s">
        <v>128</v>
      </c>
      <c r="G257" s="212"/>
      <c r="H257" s="215">
        <v>12</v>
      </c>
      <c r="I257" s="216"/>
      <c r="J257" s="212"/>
      <c r="K257" s="212"/>
      <c r="L257" s="217"/>
      <c r="M257" s="218"/>
      <c r="N257" s="219"/>
      <c r="O257" s="219"/>
      <c r="P257" s="219"/>
      <c r="Q257" s="219"/>
      <c r="R257" s="219"/>
      <c r="S257" s="219"/>
      <c r="T257" s="220"/>
      <c r="AT257" s="221" t="s">
        <v>126</v>
      </c>
      <c r="AU257" s="221" t="s">
        <v>83</v>
      </c>
      <c r="AV257" s="14" t="s">
        <v>124</v>
      </c>
      <c r="AW257" s="14" t="s">
        <v>30</v>
      </c>
      <c r="AX257" s="14" t="s">
        <v>81</v>
      </c>
      <c r="AY257" s="221" t="s">
        <v>116</v>
      </c>
    </row>
    <row r="258" spans="1:65" s="2" customFormat="1" ht="24.2" customHeight="1" x14ac:dyDescent="0.2">
      <c r="A258" s="34"/>
      <c r="B258" s="35"/>
      <c r="C258" s="222" t="s">
        <v>311</v>
      </c>
      <c r="D258" s="222" t="s">
        <v>149</v>
      </c>
      <c r="E258" s="223" t="s">
        <v>312</v>
      </c>
      <c r="F258" s="224" t="s">
        <v>313</v>
      </c>
      <c r="G258" s="225" t="s">
        <v>159</v>
      </c>
      <c r="H258" s="226">
        <v>3</v>
      </c>
      <c r="I258" s="251"/>
      <c r="J258" s="228">
        <f>ROUND(I258*H258,2)</f>
        <v>0</v>
      </c>
      <c r="K258" s="224" t="s">
        <v>123</v>
      </c>
      <c r="L258" s="229"/>
      <c r="M258" s="230" t="s">
        <v>1</v>
      </c>
      <c r="N258" s="231" t="s">
        <v>38</v>
      </c>
      <c r="O258" s="71"/>
      <c r="P258" s="195">
        <f>O258*H258</f>
        <v>0</v>
      </c>
      <c r="Q258" s="195">
        <v>1.4E-2</v>
      </c>
      <c r="R258" s="195">
        <f>Q258*H258</f>
        <v>4.2000000000000003E-2</v>
      </c>
      <c r="S258" s="195">
        <v>0</v>
      </c>
      <c r="T258" s="196">
        <f>S258*H258</f>
        <v>0</v>
      </c>
      <c r="U258" s="34"/>
      <c r="V258" s="34"/>
      <c r="W258" s="34"/>
      <c r="X258" s="34"/>
      <c r="Y258" s="34"/>
      <c r="Z258" s="34"/>
      <c r="AA258" s="34"/>
      <c r="AB258" s="34"/>
      <c r="AC258" s="34"/>
      <c r="AD258" s="34"/>
      <c r="AE258" s="34"/>
      <c r="AR258" s="197" t="s">
        <v>153</v>
      </c>
      <c r="AT258" s="197" t="s">
        <v>149</v>
      </c>
      <c r="AU258" s="197" t="s">
        <v>83</v>
      </c>
      <c r="AY258" s="17" t="s">
        <v>116</v>
      </c>
      <c r="BE258" s="198">
        <f>IF(N258="základní",J258,0)</f>
        <v>0</v>
      </c>
      <c r="BF258" s="198">
        <f>IF(N258="snížená",J258,0)</f>
        <v>0</v>
      </c>
      <c r="BG258" s="198">
        <f>IF(N258="zákl. přenesená",J258,0)</f>
        <v>0</v>
      </c>
      <c r="BH258" s="198">
        <f>IF(N258="sníž. přenesená",J258,0)</f>
        <v>0</v>
      </c>
      <c r="BI258" s="198">
        <f>IF(N258="nulová",J258,0)</f>
        <v>0</v>
      </c>
      <c r="BJ258" s="17" t="s">
        <v>81</v>
      </c>
      <c r="BK258" s="198">
        <f>ROUND(I258*H258,2)</f>
        <v>0</v>
      </c>
      <c r="BL258" s="17" t="s">
        <v>124</v>
      </c>
      <c r="BM258" s="197" t="s">
        <v>314</v>
      </c>
    </row>
    <row r="259" spans="1:65" s="15" customFormat="1" x14ac:dyDescent="0.2">
      <c r="B259" s="232"/>
      <c r="C259" s="233"/>
      <c r="D259" s="201" t="s">
        <v>126</v>
      </c>
      <c r="E259" s="234" t="s">
        <v>1</v>
      </c>
      <c r="F259" s="235" t="s">
        <v>166</v>
      </c>
      <c r="G259" s="233"/>
      <c r="H259" s="234" t="s">
        <v>1</v>
      </c>
      <c r="I259" s="236"/>
      <c r="J259" s="233"/>
      <c r="K259" s="233"/>
      <c r="L259" s="237"/>
      <c r="M259" s="238"/>
      <c r="N259" s="239"/>
      <c r="O259" s="239"/>
      <c r="P259" s="239"/>
      <c r="Q259" s="239"/>
      <c r="R259" s="239"/>
      <c r="S259" s="239"/>
      <c r="T259" s="240"/>
      <c r="AT259" s="241" t="s">
        <v>126</v>
      </c>
      <c r="AU259" s="241" t="s">
        <v>83</v>
      </c>
      <c r="AV259" s="15" t="s">
        <v>81</v>
      </c>
      <c r="AW259" s="15" t="s">
        <v>30</v>
      </c>
      <c r="AX259" s="15" t="s">
        <v>73</v>
      </c>
      <c r="AY259" s="241" t="s">
        <v>116</v>
      </c>
    </row>
    <row r="260" spans="1:65" s="13" customFormat="1" x14ac:dyDescent="0.2">
      <c r="B260" s="199"/>
      <c r="C260" s="200"/>
      <c r="D260" s="201" t="s">
        <v>126</v>
      </c>
      <c r="E260" s="202" t="s">
        <v>1</v>
      </c>
      <c r="F260" s="203" t="s">
        <v>315</v>
      </c>
      <c r="G260" s="200"/>
      <c r="H260" s="204">
        <v>3</v>
      </c>
      <c r="I260" s="205"/>
      <c r="J260" s="200"/>
      <c r="K260" s="200"/>
      <c r="L260" s="206"/>
      <c r="M260" s="207"/>
      <c r="N260" s="208"/>
      <c r="O260" s="208"/>
      <c r="P260" s="208"/>
      <c r="Q260" s="208"/>
      <c r="R260" s="208"/>
      <c r="S260" s="208"/>
      <c r="T260" s="209"/>
      <c r="AT260" s="210" t="s">
        <v>126</v>
      </c>
      <c r="AU260" s="210" t="s">
        <v>83</v>
      </c>
      <c r="AV260" s="13" t="s">
        <v>83</v>
      </c>
      <c r="AW260" s="13" t="s">
        <v>30</v>
      </c>
      <c r="AX260" s="13" t="s">
        <v>73</v>
      </c>
      <c r="AY260" s="210" t="s">
        <v>116</v>
      </c>
    </row>
    <row r="261" spans="1:65" s="14" customFormat="1" x14ac:dyDescent="0.2">
      <c r="B261" s="211"/>
      <c r="C261" s="212"/>
      <c r="D261" s="201" t="s">
        <v>126</v>
      </c>
      <c r="E261" s="213" t="s">
        <v>1</v>
      </c>
      <c r="F261" s="214" t="s">
        <v>128</v>
      </c>
      <c r="G261" s="212"/>
      <c r="H261" s="215">
        <v>3</v>
      </c>
      <c r="I261" s="216"/>
      <c r="J261" s="212"/>
      <c r="K261" s="212"/>
      <c r="L261" s="217"/>
      <c r="M261" s="218"/>
      <c r="N261" s="219"/>
      <c r="O261" s="219"/>
      <c r="P261" s="219"/>
      <c r="Q261" s="219"/>
      <c r="R261" s="219"/>
      <c r="S261" s="219"/>
      <c r="T261" s="220"/>
      <c r="AT261" s="221" t="s">
        <v>126</v>
      </c>
      <c r="AU261" s="221" t="s">
        <v>83</v>
      </c>
      <c r="AV261" s="14" t="s">
        <v>124</v>
      </c>
      <c r="AW261" s="14" t="s">
        <v>30</v>
      </c>
      <c r="AX261" s="14" t="s">
        <v>81</v>
      </c>
      <c r="AY261" s="221" t="s">
        <v>116</v>
      </c>
    </row>
    <row r="262" spans="1:65" s="2" customFormat="1" ht="142.15" customHeight="1" x14ac:dyDescent="0.2">
      <c r="A262" s="34"/>
      <c r="B262" s="35"/>
      <c r="C262" s="186" t="s">
        <v>316</v>
      </c>
      <c r="D262" s="186" t="s">
        <v>119</v>
      </c>
      <c r="E262" s="187" t="s">
        <v>317</v>
      </c>
      <c r="F262" s="188" t="s">
        <v>318</v>
      </c>
      <c r="G262" s="189" t="s">
        <v>184</v>
      </c>
      <c r="H262" s="190">
        <v>12.5</v>
      </c>
      <c r="I262" s="191"/>
      <c r="J262" s="192">
        <f>ROUND(I262*H262,2)</f>
        <v>0</v>
      </c>
      <c r="K262" s="188" t="s">
        <v>123</v>
      </c>
      <c r="L262" s="39"/>
      <c r="M262" s="193" t="s">
        <v>1</v>
      </c>
      <c r="N262" s="194" t="s">
        <v>38</v>
      </c>
      <c r="O262" s="71"/>
      <c r="P262" s="195">
        <f>O262*H262</f>
        <v>0</v>
      </c>
      <c r="Q262" s="195">
        <v>0</v>
      </c>
      <c r="R262" s="195">
        <f>Q262*H262</f>
        <v>0</v>
      </c>
      <c r="S262" s="195">
        <v>0</v>
      </c>
      <c r="T262" s="196">
        <f>S262*H262</f>
        <v>0</v>
      </c>
      <c r="U262" s="34"/>
      <c r="V262" s="34"/>
      <c r="W262" s="34"/>
      <c r="X262" s="34"/>
      <c r="Y262" s="34"/>
      <c r="Z262" s="34"/>
      <c r="AA262" s="34"/>
      <c r="AB262" s="34"/>
      <c r="AC262" s="34"/>
      <c r="AD262" s="34"/>
      <c r="AE262" s="34"/>
      <c r="AR262" s="197" t="s">
        <v>124</v>
      </c>
      <c r="AT262" s="197" t="s">
        <v>119</v>
      </c>
      <c r="AU262" s="197" t="s">
        <v>83</v>
      </c>
      <c r="AY262" s="17" t="s">
        <v>116</v>
      </c>
      <c r="BE262" s="198">
        <f>IF(N262="základní",J262,0)</f>
        <v>0</v>
      </c>
      <c r="BF262" s="198">
        <f>IF(N262="snížená",J262,0)</f>
        <v>0</v>
      </c>
      <c r="BG262" s="198">
        <f>IF(N262="zákl. přenesená",J262,0)</f>
        <v>0</v>
      </c>
      <c r="BH262" s="198">
        <f>IF(N262="sníž. přenesená",J262,0)</f>
        <v>0</v>
      </c>
      <c r="BI262" s="198">
        <f>IF(N262="nulová",J262,0)</f>
        <v>0</v>
      </c>
      <c r="BJ262" s="17" t="s">
        <v>81</v>
      </c>
      <c r="BK262" s="198">
        <f>ROUND(I262*H262,2)</f>
        <v>0</v>
      </c>
      <c r="BL262" s="17" t="s">
        <v>124</v>
      </c>
      <c r="BM262" s="197" t="s">
        <v>319</v>
      </c>
    </row>
    <row r="263" spans="1:65" s="13" customFormat="1" x14ac:dyDescent="0.2">
      <c r="B263" s="199"/>
      <c r="C263" s="200"/>
      <c r="D263" s="201" t="s">
        <v>126</v>
      </c>
      <c r="E263" s="202" t="s">
        <v>1</v>
      </c>
      <c r="F263" s="203" t="s">
        <v>320</v>
      </c>
      <c r="G263" s="200"/>
      <c r="H263" s="204">
        <v>12.5</v>
      </c>
      <c r="I263" s="205"/>
      <c r="J263" s="200"/>
      <c r="K263" s="200"/>
      <c r="L263" s="206"/>
      <c r="M263" s="207"/>
      <c r="N263" s="208"/>
      <c r="O263" s="208"/>
      <c r="P263" s="208"/>
      <c r="Q263" s="208"/>
      <c r="R263" s="208"/>
      <c r="S263" s="208"/>
      <c r="T263" s="209"/>
      <c r="AT263" s="210" t="s">
        <v>126</v>
      </c>
      <c r="AU263" s="210" t="s">
        <v>83</v>
      </c>
      <c r="AV263" s="13" t="s">
        <v>83</v>
      </c>
      <c r="AW263" s="13" t="s">
        <v>30</v>
      </c>
      <c r="AX263" s="13" t="s">
        <v>73</v>
      </c>
      <c r="AY263" s="210" t="s">
        <v>116</v>
      </c>
    </row>
    <row r="264" spans="1:65" s="14" customFormat="1" x14ac:dyDescent="0.2">
      <c r="B264" s="211"/>
      <c r="C264" s="212"/>
      <c r="D264" s="201" t="s">
        <v>126</v>
      </c>
      <c r="E264" s="213" t="s">
        <v>1</v>
      </c>
      <c r="F264" s="214" t="s">
        <v>128</v>
      </c>
      <c r="G264" s="212"/>
      <c r="H264" s="215">
        <v>12.5</v>
      </c>
      <c r="I264" s="216"/>
      <c r="J264" s="212"/>
      <c r="K264" s="212"/>
      <c r="L264" s="217"/>
      <c r="M264" s="218"/>
      <c r="N264" s="219"/>
      <c r="O264" s="219"/>
      <c r="P264" s="219"/>
      <c r="Q264" s="219"/>
      <c r="R264" s="219"/>
      <c r="S264" s="219"/>
      <c r="T264" s="220"/>
      <c r="AT264" s="221" t="s">
        <v>126</v>
      </c>
      <c r="AU264" s="221" t="s">
        <v>83</v>
      </c>
      <c r="AV264" s="14" t="s">
        <v>124</v>
      </c>
      <c r="AW264" s="14" t="s">
        <v>30</v>
      </c>
      <c r="AX264" s="14" t="s">
        <v>81</v>
      </c>
      <c r="AY264" s="221" t="s">
        <v>116</v>
      </c>
    </row>
    <row r="265" spans="1:65" s="2" customFormat="1" ht="24.2" customHeight="1" x14ac:dyDescent="0.2">
      <c r="A265" s="34"/>
      <c r="B265" s="35"/>
      <c r="C265" s="222" t="s">
        <v>321</v>
      </c>
      <c r="D265" s="222" t="s">
        <v>149</v>
      </c>
      <c r="E265" s="223" t="s">
        <v>322</v>
      </c>
      <c r="F265" s="224" t="s">
        <v>323</v>
      </c>
      <c r="G265" s="225" t="s">
        <v>159</v>
      </c>
      <c r="H265" s="226">
        <v>1</v>
      </c>
      <c r="I265" s="251"/>
      <c r="J265" s="228">
        <f>ROUND(I265*H265,2)</f>
        <v>0</v>
      </c>
      <c r="K265" s="224" t="s">
        <v>123</v>
      </c>
      <c r="L265" s="229"/>
      <c r="M265" s="230" t="s">
        <v>1</v>
      </c>
      <c r="N265" s="231" t="s">
        <v>38</v>
      </c>
      <c r="O265" s="71"/>
      <c r="P265" s="195">
        <f>O265*H265</f>
        <v>0</v>
      </c>
      <c r="Q265" s="195">
        <v>0.75526000000000004</v>
      </c>
      <c r="R265" s="195">
        <f>Q265*H265</f>
        <v>0.75526000000000004</v>
      </c>
      <c r="S265" s="195">
        <v>0</v>
      </c>
      <c r="T265" s="196">
        <f>S265*H265</f>
        <v>0</v>
      </c>
      <c r="U265" s="34"/>
      <c r="V265" s="34"/>
      <c r="W265" s="34"/>
      <c r="X265" s="34"/>
      <c r="Y265" s="34"/>
      <c r="Z265" s="34"/>
      <c r="AA265" s="34"/>
      <c r="AB265" s="34"/>
      <c r="AC265" s="34"/>
      <c r="AD265" s="34"/>
      <c r="AE265" s="34"/>
      <c r="AR265" s="197" t="s">
        <v>153</v>
      </c>
      <c r="AT265" s="197" t="s">
        <v>149</v>
      </c>
      <c r="AU265" s="197" t="s">
        <v>83</v>
      </c>
      <c r="AY265" s="17" t="s">
        <v>116</v>
      </c>
      <c r="BE265" s="198">
        <f>IF(N265="základní",J265,0)</f>
        <v>0</v>
      </c>
      <c r="BF265" s="198">
        <f>IF(N265="snížená",J265,0)</f>
        <v>0</v>
      </c>
      <c r="BG265" s="198">
        <f>IF(N265="zákl. přenesená",J265,0)</f>
        <v>0</v>
      </c>
      <c r="BH265" s="198">
        <f>IF(N265="sníž. přenesená",J265,0)</f>
        <v>0</v>
      </c>
      <c r="BI265" s="198">
        <f>IF(N265="nulová",J265,0)</f>
        <v>0</v>
      </c>
      <c r="BJ265" s="17" t="s">
        <v>81</v>
      </c>
      <c r="BK265" s="198">
        <f>ROUND(I265*H265,2)</f>
        <v>0</v>
      </c>
      <c r="BL265" s="17" t="s">
        <v>124</v>
      </c>
      <c r="BM265" s="197" t="s">
        <v>324</v>
      </c>
    </row>
    <row r="266" spans="1:65" s="15" customFormat="1" x14ac:dyDescent="0.2">
      <c r="B266" s="232"/>
      <c r="C266" s="233"/>
      <c r="D266" s="201" t="s">
        <v>126</v>
      </c>
      <c r="E266" s="234" t="s">
        <v>1</v>
      </c>
      <c r="F266" s="235" t="s">
        <v>166</v>
      </c>
      <c r="G266" s="233"/>
      <c r="H266" s="234" t="s">
        <v>1</v>
      </c>
      <c r="I266" s="236"/>
      <c r="J266" s="233"/>
      <c r="K266" s="233"/>
      <c r="L266" s="237"/>
      <c r="M266" s="238"/>
      <c r="N266" s="239"/>
      <c r="O266" s="239"/>
      <c r="P266" s="239"/>
      <c r="Q266" s="239"/>
      <c r="R266" s="239"/>
      <c r="S266" s="239"/>
      <c r="T266" s="240"/>
      <c r="AT266" s="241" t="s">
        <v>126</v>
      </c>
      <c r="AU266" s="241" t="s">
        <v>83</v>
      </c>
      <c r="AV266" s="15" t="s">
        <v>81</v>
      </c>
      <c r="AW266" s="15" t="s">
        <v>30</v>
      </c>
      <c r="AX266" s="15" t="s">
        <v>73</v>
      </c>
      <c r="AY266" s="241" t="s">
        <v>116</v>
      </c>
    </row>
    <row r="267" spans="1:65" s="13" customFormat="1" x14ac:dyDescent="0.2">
      <c r="B267" s="199"/>
      <c r="C267" s="200"/>
      <c r="D267" s="201" t="s">
        <v>126</v>
      </c>
      <c r="E267" s="202" t="s">
        <v>1</v>
      </c>
      <c r="F267" s="203" t="s">
        <v>81</v>
      </c>
      <c r="G267" s="200"/>
      <c r="H267" s="204">
        <v>1</v>
      </c>
      <c r="I267" s="205"/>
      <c r="J267" s="200"/>
      <c r="K267" s="200"/>
      <c r="L267" s="206"/>
      <c r="M267" s="207"/>
      <c r="N267" s="208"/>
      <c r="O267" s="208"/>
      <c r="P267" s="208"/>
      <c r="Q267" s="208"/>
      <c r="R267" s="208"/>
      <c r="S267" s="208"/>
      <c r="T267" s="209"/>
      <c r="AT267" s="210" t="s">
        <v>126</v>
      </c>
      <c r="AU267" s="210" t="s">
        <v>83</v>
      </c>
      <c r="AV267" s="13" t="s">
        <v>83</v>
      </c>
      <c r="AW267" s="13" t="s">
        <v>30</v>
      </c>
      <c r="AX267" s="13" t="s">
        <v>73</v>
      </c>
      <c r="AY267" s="210" t="s">
        <v>116</v>
      </c>
    </row>
    <row r="268" spans="1:65" s="14" customFormat="1" x14ac:dyDescent="0.2">
      <c r="B268" s="211"/>
      <c r="C268" s="212"/>
      <c r="D268" s="201" t="s">
        <v>126</v>
      </c>
      <c r="E268" s="213" t="s">
        <v>1</v>
      </c>
      <c r="F268" s="214" t="s">
        <v>128</v>
      </c>
      <c r="G268" s="212"/>
      <c r="H268" s="215">
        <v>1</v>
      </c>
      <c r="I268" s="216"/>
      <c r="J268" s="212"/>
      <c r="K268" s="212"/>
      <c r="L268" s="217"/>
      <c r="M268" s="218"/>
      <c r="N268" s="219"/>
      <c r="O268" s="219"/>
      <c r="P268" s="219"/>
      <c r="Q268" s="219"/>
      <c r="R268" s="219"/>
      <c r="S268" s="219"/>
      <c r="T268" s="220"/>
      <c r="AT268" s="221" t="s">
        <v>126</v>
      </c>
      <c r="AU268" s="221" t="s">
        <v>83</v>
      </c>
      <c r="AV268" s="14" t="s">
        <v>124</v>
      </c>
      <c r="AW268" s="14" t="s">
        <v>30</v>
      </c>
      <c r="AX268" s="14" t="s">
        <v>81</v>
      </c>
      <c r="AY268" s="221" t="s">
        <v>116</v>
      </c>
    </row>
    <row r="269" spans="1:65" s="2" customFormat="1" ht="24.2" customHeight="1" x14ac:dyDescent="0.2">
      <c r="A269" s="34"/>
      <c r="B269" s="35"/>
      <c r="C269" s="222" t="s">
        <v>325</v>
      </c>
      <c r="D269" s="222" t="s">
        <v>149</v>
      </c>
      <c r="E269" s="223" t="s">
        <v>326</v>
      </c>
      <c r="F269" s="224" t="s">
        <v>327</v>
      </c>
      <c r="G269" s="225" t="s">
        <v>159</v>
      </c>
      <c r="H269" s="226">
        <v>1</v>
      </c>
      <c r="I269" s="251"/>
      <c r="J269" s="228">
        <f>ROUND(I269*H269,2)</f>
        <v>0</v>
      </c>
      <c r="K269" s="224" t="s">
        <v>123</v>
      </c>
      <c r="L269" s="229"/>
      <c r="M269" s="230" t="s">
        <v>1</v>
      </c>
      <c r="N269" s="231" t="s">
        <v>38</v>
      </c>
      <c r="O269" s="71"/>
      <c r="P269" s="195">
        <f>O269*H269</f>
        <v>0</v>
      </c>
      <c r="Q269" s="195">
        <v>0.74719999999999998</v>
      </c>
      <c r="R269" s="195">
        <f>Q269*H269</f>
        <v>0.74719999999999998</v>
      </c>
      <c r="S269" s="195">
        <v>0</v>
      </c>
      <c r="T269" s="196">
        <f>S269*H269</f>
        <v>0</v>
      </c>
      <c r="U269" s="34"/>
      <c r="V269" s="34"/>
      <c r="W269" s="34"/>
      <c r="X269" s="34"/>
      <c r="Y269" s="34"/>
      <c r="Z269" s="34"/>
      <c r="AA269" s="34"/>
      <c r="AB269" s="34"/>
      <c r="AC269" s="34"/>
      <c r="AD269" s="34"/>
      <c r="AE269" s="34"/>
      <c r="AR269" s="197" t="s">
        <v>153</v>
      </c>
      <c r="AT269" s="197" t="s">
        <v>149</v>
      </c>
      <c r="AU269" s="197" t="s">
        <v>83</v>
      </c>
      <c r="AY269" s="17" t="s">
        <v>116</v>
      </c>
      <c r="BE269" s="198">
        <f>IF(N269="základní",J269,0)</f>
        <v>0</v>
      </c>
      <c r="BF269" s="198">
        <f>IF(N269="snížená",J269,0)</f>
        <v>0</v>
      </c>
      <c r="BG269" s="198">
        <f>IF(N269="zákl. přenesená",J269,0)</f>
        <v>0</v>
      </c>
      <c r="BH269" s="198">
        <f>IF(N269="sníž. přenesená",J269,0)</f>
        <v>0</v>
      </c>
      <c r="BI269" s="198">
        <f>IF(N269="nulová",J269,0)</f>
        <v>0</v>
      </c>
      <c r="BJ269" s="17" t="s">
        <v>81</v>
      </c>
      <c r="BK269" s="198">
        <f>ROUND(I269*H269,2)</f>
        <v>0</v>
      </c>
      <c r="BL269" s="17" t="s">
        <v>124</v>
      </c>
      <c r="BM269" s="197" t="s">
        <v>328</v>
      </c>
    </row>
    <row r="270" spans="1:65" s="15" customFormat="1" x14ac:dyDescent="0.2">
      <c r="B270" s="232"/>
      <c r="C270" s="233"/>
      <c r="D270" s="201" t="s">
        <v>126</v>
      </c>
      <c r="E270" s="234" t="s">
        <v>1</v>
      </c>
      <c r="F270" s="235" t="s">
        <v>166</v>
      </c>
      <c r="G270" s="233"/>
      <c r="H270" s="234" t="s">
        <v>1</v>
      </c>
      <c r="I270" s="236"/>
      <c r="J270" s="233"/>
      <c r="K270" s="233"/>
      <c r="L270" s="237"/>
      <c r="M270" s="238"/>
      <c r="N270" s="239"/>
      <c r="O270" s="239"/>
      <c r="P270" s="239"/>
      <c r="Q270" s="239"/>
      <c r="R270" s="239"/>
      <c r="S270" s="239"/>
      <c r="T270" s="240"/>
      <c r="AT270" s="241" t="s">
        <v>126</v>
      </c>
      <c r="AU270" s="241" t="s">
        <v>83</v>
      </c>
      <c r="AV270" s="15" t="s">
        <v>81</v>
      </c>
      <c r="AW270" s="15" t="s">
        <v>30</v>
      </c>
      <c r="AX270" s="15" t="s">
        <v>73</v>
      </c>
      <c r="AY270" s="241" t="s">
        <v>116</v>
      </c>
    </row>
    <row r="271" spans="1:65" s="13" customFormat="1" x14ac:dyDescent="0.2">
      <c r="B271" s="199"/>
      <c r="C271" s="200"/>
      <c r="D271" s="201" t="s">
        <v>126</v>
      </c>
      <c r="E271" s="202" t="s">
        <v>1</v>
      </c>
      <c r="F271" s="203" t="s">
        <v>81</v>
      </c>
      <c r="G271" s="200"/>
      <c r="H271" s="204">
        <v>1</v>
      </c>
      <c r="I271" s="205"/>
      <c r="J271" s="200"/>
      <c r="K271" s="200"/>
      <c r="L271" s="206"/>
      <c r="M271" s="207"/>
      <c r="N271" s="208"/>
      <c r="O271" s="208"/>
      <c r="P271" s="208"/>
      <c r="Q271" s="208"/>
      <c r="R271" s="208"/>
      <c r="S271" s="208"/>
      <c r="T271" s="209"/>
      <c r="AT271" s="210" t="s">
        <v>126</v>
      </c>
      <c r="AU271" s="210" t="s">
        <v>83</v>
      </c>
      <c r="AV271" s="13" t="s">
        <v>83</v>
      </c>
      <c r="AW271" s="13" t="s">
        <v>30</v>
      </c>
      <c r="AX271" s="13" t="s">
        <v>73</v>
      </c>
      <c r="AY271" s="210" t="s">
        <v>116</v>
      </c>
    </row>
    <row r="272" spans="1:65" s="14" customFormat="1" x14ac:dyDescent="0.2">
      <c r="B272" s="211"/>
      <c r="C272" s="212"/>
      <c r="D272" s="201" t="s">
        <v>126</v>
      </c>
      <c r="E272" s="213" t="s">
        <v>1</v>
      </c>
      <c r="F272" s="214" t="s">
        <v>128</v>
      </c>
      <c r="G272" s="212"/>
      <c r="H272" s="215">
        <v>1</v>
      </c>
      <c r="I272" s="216"/>
      <c r="J272" s="212"/>
      <c r="K272" s="212"/>
      <c r="L272" s="217"/>
      <c r="M272" s="218"/>
      <c r="N272" s="219"/>
      <c r="O272" s="219"/>
      <c r="P272" s="219"/>
      <c r="Q272" s="219"/>
      <c r="R272" s="219"/>
      <c r="S272" s="219"/>
      <c r="T272" s="220"/>
      <c r="AT272" s="221" t="s">
        <v>126</v>
      </c>
      <c r="AU272" s="221" t="s">
        <v>83</v>
      </c>
      <c r="AV272" s="14" t="s">
        <v>124</v>
      </c>
      <c r="AW272" s="14" t="s">
        <v>30</v>
      </c>
      <c r="AX272" s="14" t="s">
        <v>81</v>
      </c>
      <c r="AY272" s="221" t="s">
        <v>116</v>
      </c>
    </row>
    <row r="273" spans="1:65" s="2" customFormat="1" ht="76.349999999999994" customHeight="1" x14ac:dyDescent="0.2">
      <c r="A273" s="34"/>
      <c r="B273" s="35"/>
      <c r="C273" s="186" t="s">
        <v>329</v>
      </c>
      <c r="D273" s="186" t="s">
        <v>119</v>
      </c>
      <c r="E273" s="187" t="s">
        <v>330</v>
      </c>
      <c r="F273" s="188" t="s">
        <v>331</v>
      </c>
      <c r="G273" s="189" t="s">
        <v>159</v>
      </c>
      <c r="H273" s="190">
        <v>2</v>
      </c>
      <c r="I273" s="191"/>
      <c r="J273" s="192">
        <f>ROUND(I273*H273,2)</f>
        <v>0</v>
      </c>
      <c r="K273" s="188" t="s">
        <v>123</v>
      </c>
      <c r="L273" s="39"/>
      <c r="M273" s="193" t="s">
        <v>1</v>
      </c>
      <c r="N273" s="194" t="s">
        <v>38</v>
      </c>
      <c r="O273" s="71"/>
      <c r="P273" s="195">
        <f>O273*H273</f>
        <v>0</v>
      </c>
      <c r="Q273" s="195">
        <v>0</v>
      </c>
      <c r="R273" s="195">
        <f>Q273*H273</f>
        <v>0</v>
      </c>
      <c r="S273" s="195">
        <v>0</v>
      </c>
      <c r="T273" s="196">
        <f>S273*H273</f>
        <v>0</v>
      </c>
      <c r="U273" s="34"/>
      <c r="V273" s="34"/>
      <c r="W273" s="34"/>
      <c r="X273" s="34"/>
      <c r="Y273" s="34"/>
      <c r="Z273" s="34"/>
      <c r="AA273" s="34"/>
      <c r="AB273" s="34"/>
      <c r="AC273" s="34"/>
      <c r="AD273" s="34"/>
      <c r="AE273" s="34"/>
      <c r="AR273" s="197" t="s">
        <v>124</v>
      </c>
      <c r="AT273" s="197" t="s">
        <v>119</v>
      </c>
      <c r="AU273" s="197" t="s">
        <v>83</v>
      </c>
      <c r="AY273" s="17" t="s">
        <v>116</v>
      </c>
      <c r="BE273" s="198">
        <f>IF(N273="základní",J273,0)</f>
        <v>0</v>
      </c>
      <c r="BF273" s="198">
        <f>IF(N273="snížená",J273,0)</f>
        <v>0</v>
      </c>
      <c r="BG273" s="198">
        <f>IF(N273="zákl. přenesená",J273,0)</f>
        <v>0</v>
      </c>
      <c r="BH273" s="198">
        <f>IF(N273="sníž. přenesená",J273,0)</f>
        <v>0</v>
      </c>
      <c r="BI273" s="198">
        <f>IF(N273="nulová",J273,0)</f>
        <v>0</v>
      </c>
      <c r="BJ273" s="17" t="s">
        <v>81</v>
      </c>
      <c r="BK273" s="198">
        <f>ROUND(I273*H273,2)</f>
        <v>0</v>
      </c>
      <c r="BL273" s="17" t="s">
        <v>124</v>
      </c>
      <c r="BM273" s="197" t="s">
        <v>332</v>
      </c>
    </row>
    <row r="274" spans="1:65" s="13" customFormat="1" x14ac:dyDescent="0.2">
      <c r="B274" s="199"/>
      <c r="C274" s="200"/>
      <c r="D274" s="201" t="s">
        <v>126</v>
      </c>
      <c r="E274" s="202" t="s">
        <v>1</v>
      </c>
      <c r="F274" s="203" t="s">
        <v>83</v>
      </c>
      <c r="G274" s="200"/>
      <c r="H274" s="204">
        <v>2</v>
      </c>
      <c r="I274" s="205"/>
      <c r="J274" s="200"/>
      <c r="K274" s="200"/>
      <c r="L274" s="206"/>
      <c r="M274" s="207"/>
      <c r="N274" s="208"/>
      <c r="O274" s="208"/>
      <c r="P274" s="208"/>
      <c r="Q274" s="208"/>
      <c r="R274" s="208"/>
      <c r="S274" s="208"/>
      <c r="T274" s="209"/>
      <c r="AT274" s="210" t="s">
        <v>126</v>
      </c>
      <c r="AU274" s="210" t="s">
        <v>83</v>
      </c>
      <c r="AV274" s="13" t="s">
        <v>83</v>
      </c>
      <c r="AW274" s="13" t="s">
        <v>30</v>
      </c>
      <c r="AX274" s="13" t="s">
        <v>73</v>
      </c>
      <c r="AY274" s="210" t="s">
        <v>116</v>
      </c>
    </row>
    <row r="275" spans="1:65" s="14" customFormat="1" x14ac:dyDescent="0.2">
      <c r="B275" s="211"/>
      <c r="C275" s="212"/>
      <c r="D275" s="201" t="s">
        <v>126</v>
      </c>
      <c r="E275" s="213" t="s">
        <v>1</v>
      </c>
      <c r="F275" s="214" t="s">
        <v>128</v>
      </c>
      <c r="G275" s="212"/>
      <c r="H275" s="215">
        <v>2</v>
      </c>
      <c r="I275" s="216"/>
      <c r="J275" s="212"/>
      <c r="K275" s="212"/>
      <c r="L275" s="217"/>
      <c r="M275" s="218"/>
      <c r="N275" s="219"/>
      <c r="O275" s="219"/>
      <c r="P275" s="219"/>
      <c r="Q275" s="219"/>
      <c r="R275" s="219"/>
      <c r="S275" s="219"/>
      <c r="T275" s="220"/>
      <c r="AT275" s="221" t="s">
        <v>126</v>
      </c>
      <c r="AU275" s="221" t="s">
        <v>83</v>
      </c>
      <c r="AV275" s="14" t="s">
        <v>124</v>
      </c>
      <c r="AW275" s="14" t="s">
        <v>30</v>
      </c>
      <c r="AX275" s="14" t="s">
        <v>81</v>
      </c>
      <c r="AY275" s="221" t="s">
        <v>116</v>
      </c>
    </row>
    <row r="276" spans="1:65" s="2" customFormat="1" ht="76.349999999999994" customHeight="1" x14ac:dyDescent="0.2">
      <c r="A276" s="34"/>
      <c r="B276" s="35"/>
      <c r="C276" s="186" t="s">
        <v>333</v>
      </c>
      <c r="D276" s="186" t="s">
        <v>119</v>
      </c>
      <c r="E276" s="187" t="s">
        <v>334</v>
      </c>
      <c r="F276" s="188" t="s">
        <v>335</v>
      </c>
      <c r="G276" s="189" t="s">
        <v>159</v>
      </c>
      <c r="H276" s="190">
        <v>2</v>
      </c>
      <c r="I276" s="191"/>
      <c r="J276" s="192">
        <f>ROUND(I276*H276,2)</f>
        <v>0</v>
      </c>
      <c r="K276" s="188" t="s">
        <v>123</v>
      </c>
      <c r="L276" s="39"/>
      <c r="M276" s="193" t="s">
        <v>1</v>
      </c>
      <c r="N276" s="194" t="s">
        <v>38</v>
      </c>
      <c r="O276" s="71"/>
      <c r="P276" s="195">
        <f>O276*H276</f>
        <v>0</v>
      </c>
      <c r="Q276" s="195">
        <v>0</v>
      </c>
      <c r="R276" s="195">
        <f>Q276*H276</f>
        <v>0</v>
      </c>
      <c r="S276" s="195">
        <v>0</v>
      </c>
      <c r="T276" s="196">
        <f>S276*H276</f>
        <v>0</v>
      </c>
      <c r="U276" s="34"/>
      <c r="V276" s="34"/>
      <c r="W276" s="34"/>
      <c r="X276" s="34"/>
      <c r="Y276" s="34"/>
      <c r="Z276" s="34"/>
      <c r="AA276" s="34"/>
      <c r="AB276" s="34"/>
      <c r="AC276" s="34"/>
      <c r="AD276" s="34"/>
      <c r="AE276" s="34"/>
      <c r="AR276" s="197" t="s">
        <v>124</v>
      </c>
      <c r="AT276" s="197" t="s">
        <v>119</v>
      </c>
      <c r="AU276" s="197" t="s">
        <v>83</v>
      </c>
      <c r="AY276" s="17" t="s">
        <v>116</v>
      </c>
      <c r="BE276" s="198">
        <f>IF(N276="základní",J276,0)</f>
        <v>0</v>
      </c>
      <c r="BF276" s="198">
        <f>IF(N276="snížená",J276,0)</f>
        <v>0</v>
      </c>
      <c r="BG276" s="198">
        <f>IF(N276="zákl. přenesená",J276,0)</f>
        <v>0</v>
      </c>
      <c r="BH276" s="198">
        <f>IF(N276="sníž. přenesená",J276,0)</f>
        <v>0</v>
      </c>
      <c r="BI276" s="198">
        <f>IF(N276="nulová",J276,0)</f>
        <v>0</v>
      </c>
      <c r="BJ276" s="17" t="s">
        <v>81</v>
      </c>
      <c r="BK276" s="198">
        <f>ROUND(I276*H276,2)</f>
        <v>0</v>
      </c>
      <c r="BL276" s="17" t="s">
        <v>124</v>
      </c>
      <c r="BM276" s="197" t="s">
        <v>336</v>
      </c>
    </row>
    <row r="277" spans="1:65" s="13" customFormat="1" x14ac:dyDescent="0.2">
      <c r="B277" s="199"/>
      <c r="C277" s="200"/>
      <c r="D277" s="201" t="s">
        <v>126</v>
      </c>
      <c r="E277" s="202" t="s">
        <v>1</v>
      </c>
      <c r="F277" s="203" t="s">
        <v>83</v>
      </c>
      <c r="G277" s="200"/>
      <c r="H277" s="204">
        <v>2</v>
      </c>
      <c r="I277" s="205"/>
      <c r="J277" s="200"/>
      <c r="K277" s="200"/>
      <c r="L277" s="206"/>
      <c r="M277" s="207"/>
      <c r="N277" s="208"/>
      <c r="O277" s="208"/>
      <c r="P277" s="208"/>
      <c r="Q277" s="208"/>
      <c r="R277" s="208"/>
      <c r="S277" s="208"/>
      <c r="T277" s="209"/>
      <c r="AT277" s="210" t="s">
        <v>126</v>
      </c>
      <c r="AU277" s="210" t="s">
        <v>83</v>
      </c>
      <c r="AV277" s="13" t="s">
        <v>83</v>
      </c>
      <c r="AW277" s="13" t="s">
        <v>30</v>
      </c>
      <c r="AX277" s="13" t="s">
        <v>73</v>
      </c>
      <c r="AY277" s="210" t="s">
        <v>116</v>
      </c>
    </row>
    <row r="278" spans="1:65" s="14" customFormat="1" x14ac:dyDescent="0.2">
      <c r="B278" s="211"/>
      <c r="C278" s="212"/>
      <c r="D278" s="201" t="s">
        <v>126</v>
      </c>
      <c r="E278" s="213" t="s">
        <v>1</v>
      </c>
      <c r="F278" s="214" t="s">
        <v>128</v>
      </c>
      <c r="G278" s="212"/>
      <c r="H278" s="215">
        <v>2</v>
      </c>
      <c r="I278" s="216"/>
      <c r="J278" s="212"/>
      <c r="K278" s="212"/>
      <c r="L278" s="217"/>
      <c r="M278" s="218"/>
      <c r="N278" s="219"/>
      <c r="O278" s="219"/>
      <c r="P278" s="219"/>
      <c r="Q278" s="219"/>
      <c r="R278" s="219"/>
      <c r="S278" s="219"/>
      <c r="T278" s="220"/>
      <c r="AT278" s="221" t="s">
        <v>126</v>
      </c>
      <c r="AU278" s="221" t="s">
        <v>83</v>
      </c>
      <c r="AV278" s="14" t="s">
        <v>124</v>
      </c>
      <c r="AW278" s="14" t="s">
        <v>30</v>
      </c>
      <c r="AX278" s="14" t="s">
        <v>81</v>
      </c>
      <c r="AY278" s="221" t="s">
        <v>116</v>
      </c>
    </row>
    <row r="279" spans="1:65" s="2" customFormat="1" ht="21.75" customHeight="1" x14ac:dyDescent="0.2">
      <c r="A279" s="34"/>
      <c r="B279" s="35"/>
      <c r="C279" s="222" t="s">
        <v>337</v>
      </c>
      <c r="D279" s="222" t="s">
        <v>149</v>
      </c>
      <c r="E279" s="223" t="s">
        <v>338</v>
      </c>
      <c r="F279" s="224" t="s">
        <v>339</v>
      </c>
      <c r="G279" s="225" t="s">
        <v>159</v>
      </c>
      <c r="H279" s="226">
        <v>28</v>
      </c>
      <c r="I279" s="251"/>
      <c r="J279" s="228">
        <f>ROUND(I279*H279,2)</f>
        <v>0</v>
      </c>
      <c r="K279" s="224" t="s">
        <v>123</v>
      </c>
      <c r="L279" s="229"/>
      <c r="M279" s="230" t="s">
        <v>1</v>
      </c>
      <c r="N279" s="231" t="s">
        <v>38</v>
      </c>
      <c r="O279" s="71"/>
      <c r="P279" s="195">
        <f>O279*H279</f>
        <v>0</v>
      </c>
      <c r="Q279" s="195">
        <v>1.4999999999999999E-4</v>
      </c>
      <c r="R279" s="195">
        <f>Q279*H279</f>
        <v>4.1999999999999997E-3</v>
      </c>
      <c r="S279" s="195">
        <v>0</v>
      </c>
      <c r="T279" s="196">
        <f>S279*H279</f>
        <v>0</v>
      </c>
      <c r="U279" s="34"/>
      <c r="V279" s="34"/>
      <c r="W279" s="34"/>
      <c r="X279" s="34"/>
      <c r="Y279" s="34"/>
      <c r="Z279" s="34"/>
      <c r="AA279" s="34"/>
      <c r="AB279" s="34"/>
      <c r="AC279" s="34"/>
      <c r="AD279" s="34"/>
      <c r="AE279" s="34"/>
      <c r="AR279" s="197" t="s">
        <v>153</v>
      </c>
      <c r="AT279" s="197" t="s">
        <v>149</v>
      </c>
      <c r="AU279" s="197" t="s">
        <v>83</v>
      </c>
      <c r="AY279" s="17" t="s">
        <v>116</v>
      </c>
      <c r="BE279" s="198">
        <f>IF(N279="základní",J279,0)</f>
        <v>0</v>
      </c>
      <c r="BF279" s="198">
        <f>IF(N279="snížená",J279,0)</f>
        <v>0</v>
      </c>
      <c r="BG279" s="198">
        <f>IF(N279="zákl. přenesená",J279,0)</f>
        <v>0</v>
      </c>
      <c r="BH279" s="198">
        <f>IF(N279="sníž. přenesená",J279,0)</f>
        <v>0</v>
      </c>
      <c r="BI279" s="198">
        <f>IF(N279="nulová",J279,0)</f>
        <v>0</v>
      </c>
      <c r="BJ279" s="17" t="s">
        <v>81</v>
      </c>
      <c r="BK279" s="198">
        <f>ROUND(I279*H279,2)</f>
        <v>0</v>
      </c>
      <c r="BL279" s="17" t="s">
        <v>124</v>
      </c>
      <c r="BM279" s="197" t="s">
        <v>340</v>
      </c>
    </row>
    <row r="280" spans="1:65" s="15" customFormat="1" x14ac:dyDescent="0.2">
      <c r="B280" s="232"/>
      <c r="C280" s="233"/>
      <c r="D280" s="201" t="s">
        <v>126</v>
      </c>
      <c r="E280" s="234" t="s">
        <v>1</v>
      </c>
      <c r="F280" s="235" t="s">
        <v>166</v>
      </c>
      <c r="G280" s="233"/>
      <c r="H280" s="234" t="s">
        <v>1</v>
      </c>
      <c r="I280" s="236"/>
      <c r="J280" s="233"/>
      <c r="K280" s="233"/>
      <c r="L280" s="237"/>
      <c r="M280" s="238"/>
      <c r="N280" s="239"/>
      <c r="O280" s="239"/>
      <c r="P280" s="239"/>
      <c r="Q280" s="239"/>
      <c r="R280" s="239"/>
      <c r="S280" s="239"/>
      <c r="T280" s="240"/>
      <c r="AT280" s="241" t="s">
        <v>126</v>
      </c>
      <c r="AU280" s="241" t="s">
        <v>83</v>
      </c>
      <c r="AV280" s="15" t="s">
        <v>81</v>
      </c>
      <c r="AW280" s="15" t="s">
        <v>30</v>
      </c>
      <c r="AX280" s="15" t="s">
        <v>73</v>
      </c>
      <c r="AY280" s="241" t="s">
        <v>116</v>
      </c>
    </row>
    <row r="281" spans="1:65" s="13" customFormat="1" x14ac:dyDescent="0.2">
      <c r="B281" s="199"/>
      <c r="C281" s="200"/>
      <c r="D281" s="201" t="s">
        <v>126</v>
      </c>
      <c r="E281" s="202" t="s">
        <v>1</v>
      </c>
      <c r="F281" s="203" t="s">
        <v>268</v>
      </c>
      <c r="G281" s="200"/>
      <c r="H281" s="204">
        <v>28</v>
      </c>
      <c r="I281" s="205"/>
      <c r="J281" s="200"/>
      <c r="K281" s="200"/>
      <c r="L281" s="206"/>
      <c r="M281" s="207"/>
      <c r="N281" s="208"/>
      <c r="O281" s="208"/>
      <c r="P281" s="208"/>
      <c r="Q281" s="208"/>
      <c r="R281" s="208"/>
      <c r="S281" s="208"/>
      <c r="T281" s="209"/>
      <c r="AT281" s="210" t="s">
        <v>126</v>
      </c>
      <c r="AU281" s="210" t="s">
        <v>83</v>
      </c>
      <c r="AV281" s="13" t="s">
        <v>83</v>
      </c>
      <c r="AW281" s="13" t="s">
        <v>30</v>
      </c>
      <c r="AX281" s="13" t="s">
        <v>73</v>
      </c>
      <c r="AY281" s="210" t="s">
        <v>116</v>
      </c>
    </row>
    <row r="282" spans="1:65" s="14" customFormat="1" x14ac:dyDescent="0.2">
      <c r="B282" s="211"/>
      <c r="C282" s="212"/>
      <c r="D282" s="201" t="s">
        <v>126</v>
      </c>
      <c r="E282" s="213" t="s">
        <v>1</v>
      </c>
      <c r="F282" s="214" t="s">
        <v>128</v>
      </c>
      <c r="G282" s="212"/>
      <c r="H282" s="215">
        <v>28</v>
      </c>
      <c r="I282" s="216"/>
      <c r="J282" s="212"/>
      <c r="K282" s="212"/>
      <c r="L282" s="217"/>
      <c r="M282" s="218"/>
      <c r="N282" s="219"/>
      <c r="O282" s="219"/>
      <c r="P282" s="219"/>
      <c r="Q282" s="219"/>
      <c r="R282" s="219"/>
      <c r="S282" s="219"/>
      <c r="T282" s="220"/>
      <c r="AT282" s="221" t="s">
        <v>126</v>
      </c>
      <c r="AU282" s="221" t="s">
        <v>83</v>
      </c>
      <c r="AV282" s="14" t="s">
        <v>124</v>
      </c>
      <c r="AW282" s="14" t="s">
        <v>30</v>
      </c>
      <c r="AX282" s="14" t="s">
        <v>81</v>
      </c>
      <c r="AY282" s="221" t="s">
        <v>116</v>
      </c>
    </row>
    <row r="283" spans="1:65" s="2" customFormat="1" ht="16.5" customHeight="1" x14ac:dyDescent="0.2">
      <c r="A283" s="34"/>
      <c r="B283" s="35"/>
      <c r="C283" s="222" t="s">
        <v>341</v>
      </c>
      <c r="D283" s="222" t="s">
        <v>149</v>
      </c>
      <c r="E283" s="223" t="s">
        <v>342</v>
      </c>
      <c r="F283" s="224" t="s">
        <v>343</v>
      </c>
      <c r="G283" s="225" t="s">
        <v>184</v>
      </c>
      <c r="H283" s="226">
        <v>48</v>
      </c>
      <c r="I283" s="251"/>
      <c r="J283" s="228">
        <f>ROUND(I283*H283,2)</f>
        <v>0</v>
      </c>
      <c r="K283" s="224" t="s">
        <v>123</v>
      </c>
      <c r="L283" s="229"/>
      <c r="M283" s="230" t="s">
        <v>1</v>
      </c>
      <c r="N283" s="231" t="s">
        <v>38</v>
      </c>
      <c r="O283" s="71"/>
      <c r="P283" s="195">
        <f>O283*H283</f>
        <v>0</v>
      </c>
      <c r="Q283" s="195">
        <v>3.2000000000000002E-3</v>
      </c>
      <c r="R283" s="195">
        <f>Q283*H283</f>
        <v>0.15360000000000001</v>
      </c>
      <c r="S283" s="195">
        <v>0</v>
      </c>
      <c r="T283" s="196">
        <f>S283*H283</f>
        <v>0</v>
      </c>
      <c r="U283" s="34"/>
      <c r="V283" s="34"/>
      <c r="W283" s="34"/>
      <c r="X283" s="34"/>
      <c r="Y283" s="34"/>
      <c r="Z283" s="34"/>
      <c r="AA283" s="34"/>
      <c r="AB283" s="34"/>
      <c r="AC283" s="34"/>
      <c r="AD283" s="34"/>
      <c r="AE283" s="34"/>
      <c r="AR283" s="197" t="s">
        <v>153</v>
      </c>
      <c r="AT283" s="197" t="s">
        <v>149</v>
      </c>
      <c r="AU283" s="197" t="s">
        <v>83</v>
      </c>
      <c r="AY283" s="17" t="s">
        <v>116</v>
      </c>
      <c r="BE283" s="198">
        <f>IF(N283="základní",J283,0)</f>
        <v>0</v>
      </c>
      <c r="BF283" s="198">
        <f>IF(N283="snížená",J283,0)</f>
        <v>0</v>
      </c>
      <c r="BG283" s="198">
        <f>IF(N283="zákl. přenesená",J283,0)</f>
        <v>0</v>
      </c>
      <c r="BH283" s="198">
        <f>IF(N283="sníž. přenesená",J283,0)</f>
        <v>0</v>
      </c>
      <c r="BI283" s="198">
        <f>IF(N283="nulová",J283,0)</f>
        <v>0</v>
      </c>
      <c r="BJ283" s="17" t="s">
        <v>81</v>
      </c>
      <c r="BK283" s="198">
        <f>ROUND(I283*H283,2)</f>
        <v>0</v>
      </c>
      <c r="BL283" s="17" t="s">
        <v>124</v>
      </c>
      <c r="BM283" s="197" t="s">
        <v>344</v>
      </c>
    </row>
    <row r="284" spans="1:65" s="15" customFormat="1" x14ac:dyDescent="0.2">
      <c r="B284" s="232"/>
      <c r="C284" s="233"/>
      <c r="D284" s="201" t="s">
        <v>126</v>
      </c>
      <c r="E284" s="234" t="s">
        <v>1</v>
      </c>
      <c r="F284" s="235" t="s">
        <v>166</v>
      </c>
      <c r="G284" s="233"/>
      <c r="H284" s="234" t="s">
        <v>1</v>
      </c>
      <c r="I284" s="236"/>
      <c r="J284" s="233"/>
      <c r="K284" s="233"/>
      <c r="L284" s="237"/>
      <c r="M284" s="238"/>
      <c r="N284" s="239"/>
      <c r="O284" s="239"/>
      <c r="P284" s="239"/>
      <c r="Q284" s="239"/>
      <c r="R284" s="239"/>
      <c r="S284" s="239"/>
      <c r="T284" s="240"/>
      <c r="AT284" s="241" t="s">
        <v>126</v>
      </c>
      <c r="AU284" s="241" t="s">
        <v>83</v>
      </c>
      <c r="AV284" s="15" t="s">
        <v>81</v>
      </c>
      <c r="AW284" s="15" t="s">
        <v>30</v>
      </c>
      <c r="AX284" s="15" t="s">
        <v>73</v>
      </c>
      <c r="AY284" s="241" t="s">
        <v>116</v>
      </c>
    </row>
    <row r="285" spans="1:65" s="13" customFormat="1" x14ac:dyDescent="0.2">
      <c r="B285" s="199"/>
      <c r="C285" s="200"/>
      <c r="D285" s="201" t="s">
        <v>126</v>
      </c>
      <c r="E285" s="202" t="s">
        <v>1</v>
      </c>
      <c r="F285" s="203" t="s">
        <v>345</v>
      </c>
      <c r="G285" s="200"/>
      <c r="H285" s="204">
        <v>48</v>
      </c>
      <c r="I285" s="205"/>
      <c r="J285" s="200"/>
      <c r="K285" s="200"/>
      <c r="L285" s="206"/>
      <c r="M285" s="207"/>
      <c r="N285" s="208"/>
      <c r="O285" s="208"/>
      <c r="P285" s="208"/>
      <c r="Q285" s="208"/>
      <c r="R285" s="208"/>
      <c r="S285" s="208"/>
      <c r="T285" s="209"/>
      <c r="AT285" s="210" t="s">
        <v>126</v>
      </c>
      <c r="AU285" s="210" t="s">
        <v>83</v>
      </c>
      <c r="AV285" s="13" t="s">
        <v>83</v>
      </c>
      <c r="AW285" s="13" t="s">
        <v>30</v>
      </c>
      <c r="AX285" s="13" t="s">
        <v>73</v>
      </c>
      <c r="AY285" s="210" t="s">
        <v>116</v>
      </c>
    </row>
    <row r="286" spans="1:65" s="14" customFormat="1" x14ac:dyDescent="0.2">
      <c r="B286" s="211"/>
      <c r="C286" s="212"/>
      <c r="D286" s="201" t="s">
        <v>126</v>
      </c>
      <c r="E286" s="213" t="s">
        <v>1</v>
      </c>
      <c r="F286" s="214" t="s">
        <v>128</v>
      </c>
      <c r="G286" s="212"/>
      <c r="H286" s="215">
        <v>48</v>
      </c>
      <c r="I286" s="216"/>
      <c r="J286" s="212"/>
      <c r="K286" s="212"/>
      <c r="L286" s="217"/>
      <c r="M286" s="218"/>
      <c r="N286" s="219"/>
      <c r="O286" s="219"/>
      <c r="P286" s="219"/>
      <c r="Q286" s="219"/>
      <c r="R286" s="219"/>
      <c r="S286" s="219"/>
      <c r="T286" s="220"/>
      <c r="AT286" s="221" t="s">
        <v>126</v>
      </c>
      <c r="AU286" s="221" t="s">
        <v>83</v>
      </c>
      <c r="AV286" s="14" t="s">
        <v>124</v>
      </c>
      <c r="AW286" s="14" t="s">
        <v>30</v>
      </c>
      <c r="AX286" s="14" t="s">
        <v>81</v>
      </c>
      <c r="AY286" s="221" t="s">
        <v>116</v>
      </c>
    </row>
    <row r="287" spans="1:65" s="2" customFormat="1" ht="16.5" customHeight="1" x14ac:dyDescent="0.2">
      <c r="A287" s="34"/>
      <c r="B287" s="35"/>
      <c r="C287" s="222" t="s">
        <v>346</v>
      </c>
      <c r="D287" s="222" t="s">
        <v>149</v>
      </c>
      <c r="E287" s="223" t="s">
        <v>347</v>
      </c>
      <c r="F287" s="224" t="s">
        <v>348</v>
      </c>
      <c r="G287" s="225" t="s">
        <v>159</v>
      </c>
      <c r="H287" s="226">
        <v>2</v>
      </c>
      <c r="I287" s="251"/>
      <c r="J287" s="228">
        <f>ROUND(I287*H287,2)</f>
        <v>0</v>
      </c>
      <c r="K287" s="224" t="s">
        <v>123</v>
      </c>
      <c r="L287" s="229"/>
      <c r="M287" s="230" t="s">
        <v>1</v>
      </c>
      <c r="N287" s="231" t="s">
        <v>38</v>
      </c>
      <c r="O287" s="71"/>
      <c r="P287" s="195">
        <f>O287*H287</f>
        <v>0</v>
      </c>
      <c r="Q287" s="195">
        <v>8.0000000000000002E-3</v>
      </c>
      <c r="R287" s="195">
        <f>Q287*H287</f>
        <v>1.6E-2</v>
      </c>
      <c r="S287" s="195">
        <v>0</v>
      </c>
      <c r="T287" s="196">
        <f>S287*H287</f>
        <v>0</v>
      </c>
      <c r="U287" s="34"/>
      <c r="V287" s="34"/>
      <c r="W287" s="34"/>
      <c r="X287" s="34"/>
      <c r="Y287" s="34"/>
      <c r="Z287" s="34"/>
      <c r="AA287" s="34"/>
      <c r="AB287" s="34"/>
      <c r="AC287" s="34"/>
      <c r="AD287" s="34"/>
      <c r="AE287" s="34"/>
      <c r="AR287" s="197" t="s">
        <v>153</v>
      </c>
      <c r="AT287" s="197" t="s">
        <v>149</v>
      </c>
      <c r="AU287" s="197" t="s">
        <v>83</v>
      </c>
      <c r="AY287" s="17" t="s">
        <v>116</v>
      </c>
      <c r="BE287" s="198">
        <f>IF(N287="základní",J287,0)</f>
        <v>0</v>
      </c>
      <c r="BF287" s="198">
        <f>IF(N287="snížená",J287,0)</f>
        <v>0</v>
      </c>
      <c r="BG287" s="198">
        <f>IF(N287="zákl. přenesená",J287,0)</f>
        <v>0</v>
      </c>
      <c r="BH287" s="198">
        <f>IF(N287="sníž. přenesená",J287,0)</f>
        <v>0</v>
      </c>
      <c r="BI287" s="198">
        <f>IF(N287="nulová",J287,0)</f>
        <v>0</v>
      </c>
      <c r="BJ287" s="17" t="s">
        <v>81</v>
      </c>
      <c r="BK287" s="198">
        <f>ROUND(I287*H287,2)</f>
        <v>0</v>
      </c>
      <c r="BL287" s="17" t="s">
        <v>124</v>
      </c>
      <c r="BM287" s="197" t="s">
        <v>349</v>
      </c>
    </row>
    <row r="288" spans="1:65" s="15" customFormat="1" x14ac:dyDescent="0.2">
      <c r="B288" s="232"/>
      <c r="C288" s="233"/>
      <c r="D288" s="201" t="s">
        <v>126</v>
      </c>
      <c r="E288" s="234" t="s">
        <v>1</v>
      </c>
      <c r="F288" s="235" t="s">
        <v>166</v>
      </c>
      <c r="G288" s="233"/>
      <c r="H288" s="234" t="s">
        <v>1</v>
      </c>
      <c r="I288" s="236"/>
      <c r="J288" s="233"/>
      <c r="K288" s="233"/>
      <c r="L288" s="237"/>
      <c r="M288" s="238"/>
      <c r="N288" s="239"/>
      <c r="O288" s="239"/>
      <c r="P288" s="239"/>
      <c r="Q288" s="239"/>
      <c r="R288" s="239"/>
      <c r="S288" s="239"/>
      <c r="T288" s="240"/>
      <c r="AT288" s="241" t="s">
        <v>126</v>
      </c>
      <c r="AU288" s="241" t="s">
        <v>83</v>
      </c>
      <c r="AV288" s="15" t="s">
        <v>81</v>
      </c>
      <c r="AW288" s="15" t="s">
        <v>30</v>
      </c>
      <c r="AX288" s="15" t="s">
        <v>73</v>
      </c>
      <c r="AY288" s="241" t="s">
        <v>116</v>
      </c>
    </row>
    <row r="289" spans="1:65" s="13" customFormat="1" x14ac:dyDescent="0.2">
      <c r="B289" s="199"/>
      <c r="C289" s="200"/>
      <c r="D289" s="201" t="s">
        <v>126</v>
      </c>
      <c r="E289" s="202" t="s">
        <v>1</v>
      </c>
      <c r="F289" s="203" t="s">
        <v>83</v>
      </c>
      <c r="G289" s="200"/>
      <c r="H289" s="204">
        <v>2</v>
      </c>
      <c r="I289" s="205"/>
      <c r="J289" s="200"/>
      <c r="K289" s="200"/>
      <c r="L289" s="206"/>
      <c r="M289" s="207"/>
      <c r="N289" s="208"/>
      <c r="O289" s="208"/>
      <c r="P289" s="208"/>
      <c r="Q289" s="208"/>
      <c r="R289" s="208"/>
      <c r="S289" s="208"/>
      <c r="T289" s="209"/>
      <c r="AT289" s="210" t="s">
        <v>126</v>
      </c>
      <c r="AU289" s="210" t="s">
        <v>83</v>
      </c>
      <c r="AV289" s="13" t="s">
        <v>83</v>
      </c>
      <c r="AW289" s="13" t="s">
        <v>30</v>
      </c>
      <c r="AX289" s="13" t="s">
        <v>73</v>
      </c>
      <c r="AY289" s="210" t="s">
        <v>116</v>
      </c>
    </row>
    <row r="290" spans="1:65" s="14" customFormat="1" x14ac:dyDescent="0.2">
      <c r="B290" s="211"/>
      <c r="C290" s="212"/>
      <c r="D290" s="201" t="s">
        <v>126</v>
      </c>
      <c r="E290" s="213" t="s">
        <v>1</v>
      </c>
      <c r="F290" s="214" t="s">
        <v>128</v>
      </c>
      <c r="G290" s="212"/>
      <c r="H290" s="215">
        <v>2</v>
      </c>
      <c r="I290" s="216"/>
      <c r="J290" s="212"/>
      <c r="K290" s="212"/>
      <c r="L290" s="217"/>
      <c r="M290" s="218"/>
      <c r="N290" s="219"/>
      <c r="O290" s="219"/>
      <c r="P290" s="219"/>
      <c r="Q290" s="219"/>
      <c r="R290" s="219"/>
      <c r="S290" s="219"/>
      <c r="T290" s="220"/>
      <c r="AT290" s="221" t="s">
        <v>126</v>
      </c>
      <c r="AU290" s="221" t="s">
        <v>83</v>
      </c>
      <c r="AV290" s="14" t="s">
        <v>124</v>
      </c>
      <c r="AW290" s="14" t="s">
        <v>30</v>
      </c>
      <c r="AX290" s="14" t="s">
        <v>81</v>
      </c>
      <c r="AY290" s="221" t="s">
        <v>116</v>
      </c>
    </row>
    <row r="291" spans="1:65" s="2" customFormat="1" ht="76.349999999999994" customHeight="1" x14ac:dyDescent="0.2">
      <c r="A291" s="34"/>
      <c r="B291" s="35"/>
      <c r="C291" s="186" t="s">
        <v>350</v>
      </c>
      <c r="D291" s="186" t="s">
        <v>119</v>
      </c>
      <c r="E291" s="187" t="s">
        <v>351</v>
      </c>
      <c r="F291" s="188" t="s">
        <v>352</v>
      </c>
      <c r="G291" s="189" t="s">
        <v>159</v>
      </c>
      <c r="H291" s="190">
        <v>2</v>
      </c>
      <c r="I291" s="191"/>
      <c r="J291" s="192">
        <f>ROUND(I291*H291,2)</f>
        <v>0</v>
      </c>
      <c r="K291" s="188" t="s">
        <v>123</v>
      </c>
      <c r="L291" s="39"/>
      <c r="M291" s="193" t="s">
        <v>1</v>
      </c>
      <c r="N291" s="194" t="s">
        <v>38</v>
      </c>
      <c r="O291" s="71"/>
      <c r="P291" s="195">
        <f>O291*H291</f>
        <v>0</v>
      </c>
      <c r="Q291" s="195">
        <v>0</v>
      </c>
      <c r="R291" s="195">
        <f>Q291*H291</f>
        <v>0</v>
      </c>
      <c r="S291" s="195">
        <v>0</v>
      </c>
      <c r="T291" s="196">
        <f>S291*H291</f>
        <v>0</v>
      </c>
      <c r="U291" s="34"/>
      <c r="V291" s="34"/>
      <c r="W291" s="34"/>
      <c r="X291" s="34"/>
      <c r="Y291" s="34"/>
      <c r="Z291" s="34"/>
      <c r="AA291" s="34"/>
      <c r="AB291" s="34"/>
      <c r="AC291" s="34"/>
      <c r="AD291" s="34"/>
      <c r="AE291" s="34"/>
      <c r="AR291" s="197" t="s">
        <v>124</v>
      </c>
      <c r="AT291" s="197" t="s">
        <v>119</v>
      </c>
      <c r="AU291" s="197" t="s">
        <v>83</v>
      </c>
      <c r="AY291" s="17" t="s">
        <v>116</v>
      </c>
      <c r="BE291" s="198">
        <f>IF(N291="základní",J291,0)</f>
        <v>0</v>
      </c>
      <c r="BF291" s="198">
        <f>IF(N291="snížená",J291,0)</f>
        <v>0</v>
      </c>
      <c r="BG291" s="198">
        <f>IF(N291="zákl. přenesená",J291,0)</f>
        <v>0</v>
      </c>
      <c r="BH291" s="198">
        <f>IF(N291="sníž. přenesená",J291,0)</f>
        <v>0</v>
      </c>
      <c r="BI291" s="198">
        <f>IF(N291="nulová",J291,0)</f>
        <v>0</v>
      </c>
      <c r="BJ291" s="17" t="s">
        <v>81</v>
      </c>
      <c r="BK291" s="198">
        <f>ROUND(I291*H291,2)</f>
        <v>0</v>
      </c>
      <c r="BL291" s="17" t="s">
        <v>124</v>
      </c>
      <c r="BM291" s="197" t="s">
        <v>353</v>
      </c>
    </row>
    <row r="292" spans="1:65" s="13" customFormat="1" x14ac:dyDescent="0.2">
      <c r="B292" s="199"/>
      <c r="C292" s="200"/>
      <c r="D292" s="201" t="s">
        <v>126</v>
      </c>
      <c r="E292" s="202" t="s">
        <v>1</v>
      </c>
      <c r="F292" s="203" t="s">
        <v>83</v>
      </c>
      <c r="G292" s="200"/>
      <c r="H292" s="204">
        <v>2</v>
      </c>
      <c r="I292" s="205"/>
      <c r="J292" s="200"/>
      <c r="K292" s="200"/>
      <c r="L292" s="206"/>
      <c r="M292" s="207"/>
      <c r="N292" s="208"/>
      <c r="O292" s="208"/>
      <c r="P292" s="208"/>
      <c r="Q292" s="208"/>
      <c r="R292" s="208"/>
      <c r="S292" s="208"/>
      <c r="T292" s="209"/>
      <c r="AT292" s="210" t="s">
        <v>126</v>
      </c>
      <c r="AU292" s="210" t="s">
        <v>83</v>
      </c>
      <c r="AV292" s="13" t="s">
        <v>83</v>
      </c>
      <c r="AW292" s="13" t="s">
        <v>30</v>
      </c>
      <c r="AX292" s="13" t="s">
        <v>73</v>
      </c>
      <c r="AY292" s="210" t="s">
        <v>116</v>
      </c>
    </row>
    <row r="293" spans="1:65" s="14" customFormat="1" x14ac:dyDescent="0.2">
      <c r="B293" s="211"/>
      <c r="C293" s="212"/>
      <c r="D293" s="201" t="s">
        <v>126</v>
      </c>
      <c r="E293" s="213" t="s">
        <v>1</v>
      </c>
      <c r="F293" s="214" t="s">
        <v>128</v>
      </c>
      <c r="G293" s="212"/>
      <c r="H293" s="215">
        <v>2</v>
      </c>
      <c r="I293" s="216"/>
      <c r="J293" s="212"/>
      <c r="K293" s="212"/>
      <c r="L293" s="217"/>
      <c r="M293" s="218"/>
      <c r="N293" s="219"/>
      <c r="O293" s="219"/>
      <c r="P293" s="219"/>
      <c r="Q293" s="219"/>
      <c r="R293" s="219"/>
      <c r="S293" s="219"/>
      <c r="T293" s="220"/>
      <c r="AT293" s="221" t="s">
        <v>126</v>
      </c>
      <c r="AU293" s="221" t="s">
        <v>83</v>
      </c>
      <c r="AV293" s="14" t="s">
        <v>124</v>
      </c>
      <c r="AW293" s="14" t="s">
        <v>30</v>
      </c>
      <c r="AX293" s="14" t="s">
        <v>81</v>
      </c>
      <c r="AY293" s="221" t="s">
        <v>116</v>
      </c>
    </row>
    <row r="294" spans="1:65" s="2" customFormat="1" ht="37.9" customHeight="1" x14ac:dyDescent="0.2">
      <c r="A294" s="34"/>
      <c r="B294" s="35"/>
      <c r="C294" s="186" t="s">
        <v>289</v>
      </c>
      <c r="D294" s="186" t="s">
        <v>119</v>
      </c>
      <c r="E294" s="187" t="s">
        <v>354</v>
      </c>
      <c r="F294" s="188" t="s">
        <v>355</v>
      </c>
      <c r="G294" s="189" t="s">
        <v>159</v>
      </c>
      <c r="H294" s="190">
        <v>8</v>
      </c>
      <c r="I294" s="191"/>
      <c r="J294" s="192">
        <f>ROUND(I294*H294,2)</f>
        <v>0</v>
      </c>
      <c r="K294" s="188" t="s">
        <v>123</v>
      </c>
      <c r="L294" s="39"/>
      <c r="M294" s="193" t="s">
        <v>1</v>
      </c>
      <c r="N294" s="194" t="s">
        <v>38</v>
      </c>
      <c r="O294" s="71"/>
      <c r="P294" s="195">
        <f>O294*H294</f>
        <v>0</v>
      </c>
      <c r="Q294" s="195">
        <v>0</v>
      </c>
      <c r="R294" s="195">
        <f>Q294*H294</f>
        <v>0</v>
      </c>
      <c r="S294" s="195">
        <v>0</v>
      </c>
      <c r="T294" s="196">
        <f>S294*H294</f>
        <v>0</v>
      </c>
      <c r="U294" s="34"/>
      <c r="V294" s="34"/>
      <c r="W294" s="34"/>
      <c r="X294" s="34"/>
      <c r="Y294" s="34"/>
      <c r="Z294" s="34"/>
      <c r="AA294" s="34"/>
      <c r="AB294" s="34"/>
      <c r="AC294" s="34"/>
      <c r="AD294" s="34"/>
      <c r="AE294" s="34"/>
      <c r="AR294" s="197" t="s">
        <v>124</v>
      </c>
      <c r="AT294" s="197" t="s">
        <v>119</v>
      </c>
      <c r="AU294" s="197" t="s">
        <v>83</v>
      </c>
      <c r="AY294" s="17" t="s">
        <v>116</v>
      </c>
      <c r="BE294" s="198">
        <f>IF(N294="základní",J294,0)</f>
        <v>0</v>
      </c>
      <c r="BF294" s="198">
        <f>IF(N294="snížená",J294,0)</f>
        <v>0</v>
      </c>
      <c r="BG294" s="198">
        <f>IF(N294="zákl. přenesená",J294,0)</f>
        <v>0</v>
      </c>
      <c r="BH294" s="198">
        <f>IF(N294="sníž. přenesená",J294,0)</f>
        <v>0</v>
      </c>
      <c r="BI294" s="198">
        <f>IF(N294="nulová",J294,0)</f>
        <v>0</v>
      </c>
      <c r="BJ294" s="17" t="s">
        <v>81</v>
      </c>
      <c r="BK294" s="198">
        <f>ROUND(I294*H294,2)</f>
        <v>0</v>
      </c>
      <c r="BL294" s="17" t="s">
        <v>124</v>
      </c>
      <c r="BM294" s="197" t="s">
        <v>356</v>
      </c>
    </row>
    <row r="295" spans="1:65" s="13" customFormat="1" x14ac:dyDescent="0.2">
      <c r="B295" s="199"/>
      <c r="C295" s="200"/>
      <c r="D295" s="201" t="s">
        <v>126</v>
      </c>
      <c r="E295" s="202" t="s">
        <v>1</v>
      </c>
      <c r="F295" s="203" t="s">
        <v>153</v>
      </c>
      <c r="G295" s="200"/>
      <c r="H295" s="204">
        <v>8</v>
      </c>
      <c r="I295" s="205"/>
      <c r="J295" s="200"/>
      <c r="K295" s="200"/>
      <c r="L295" s="206"/>
      <c r="M295" s="207"/>
      <c r="N295" s="208"/>
      <c r="O295" s="208"/>
      <c r="P295" s="208"/>
      <c r="Q295" s="208"/>
      <c r="R295" s="208"/>
      <c r="S295" s="208"/>
      <c r="T295" s="209"/>
      <c r="AT295" s="210" t="s">
        <v>126</v>
      </c>
      <c r="AU295" s="210" t="s">
        <v>83</v>
      </c>
      <c r="AV295" s="13" t="s">
        <v>83</v>
      </c>
      <c r="AW295" s="13" t="s">
        <v>30</v>
      </c>
      <c r="AX295" s="13" t="s">
        <v>73</v>
      </c>
      <c r="AY295" s="210" t="s">
        <v>116</v>
      </c>
    </row>
    <row r="296" spans="1:65" s="14" customFormat="1" x14ac:dyDescent="0.2">
      <c r="B296" s="211"/>
      <c r="C296" s="212"/>
      <c r="D296" s="201" t="s">
        <v>126</v>
      </c>
      <c r="E296" s="213" t="s">
        <v>1</v>
      </c>
      <c r="F296" s="214" t="s">
        <v>128</v>
      </c>
      <c r="G296" s="212"/>
      <c r="H296" s="215">
        <v>8</v>
      </c>
      <c r="I296" s="216"/>
      <c r="J296" s="212"/>
      <c r="K296" s="212"/>
      <c r="L296" s="217"/>
      <c r="M296" s="218"/>
      <c r="N296" s="219"/>
      <c r="O296" s="219"/>
      <c r="P296" s="219"/>
      <c r="Q296" s="219"/>
      <c r="R296" s="219"/>
      <c r="S296" s="219"/>
      <c r="T296" s="220"/>
      <c r="AT296" s="221" t="s">
        <v>126</v>
      </c>
      <c r="AU296" s="221" t="s">
        <v>83</v>
      </c>
      <c r="AV296" s="14" t="s">
        <v>124</v>
      </c>
      <c r="AW296" s="14" t="s">
        <v>30</v>
      </c>
      <c r="AX296" s="14" t="s">
        <v>81</v>
      </c>
      <c r="AY296" s="221" t="s">
        <v>116</v>
      </c>
    </row>
    <row r="297" spans="1:65" s="2" customFormat="1" ht="55.5" customHeight="1" x14ac:dyDescent="0.2">
      <c r="A297" s="34"/>
      <c r="B297" s="35"/>
      <c r="C297" s="186" t="s">
        <v>357</v>
      </c>
      <c r="D297" s="186" t="s">
        <v>119</v>
      </c>
      <c r="E297" s="187" t="s">
        <v>358</v>
      </c>
      <c r="F297" s="188" t="s">
        <v>359</v>
      </c>
      <c r="G297" s="189" t="s">
        <v>159</v>
      </c>
      <c r="H297" s="190">
        <v>35</v>
      </c>
      <c r="I297" s="191"/>
      <c r="J297" s="192">
        <f>ROUND(I297*H297,2)</f>
        <v>0</v>
      </c>
      <c r="K297" s="188" t="s">
        <v>123</v>
      </c>
      <c r="L297" s="39"/>
      <c r="M297" s="193" t="s">
        <v>1</v>
      </c>
      <c r="N297" s="194" t="s">
        <v>38</v>
      </c>
      <c r="O297" s="71"/>
      <c r="P297" s="195">
        <f>O297*H297</f>
        <v>0</v>
      </c>
      <c r="Q297" s="195">
        <v>0</v>
      </c>
      <c r="R297" s="195">
        <f>Q297*H297</f>
        <v>0</v>
      </c>
      <c r="S297" s="195">
        <v>0</v>
      </c>
      <c r="T297" s="196">
        <f>S297*H297</f>
        <v>0</v>
      </c>
      <c r="U297" s="34"/>
      <c r="V297" s="34"/>
      <c r="W297" s="34"/>
      <c r="X297" s="34"/>
      <c r="Y297" s="34"/>
      <c r="Z297" s="34"/>
      <c r="AA297" s="34"/>
      <c r="AB297" s="34"/>
      <c r="AC297" s="34"/>
      <c r="AD297" s="34"/>
      <c r="AE297" s="34"/>
      <c r="AR297" s="197" t="s">
        <v>124</v>
      </c>
      <c r="AT297" s="197" t="s">
        <v>119</v>
      </c>
      <c r="AU297" s="197" t="s">
        <v>83</v>
      </c>
      <c r="AY297" s="17" t="s">
        <v>116</v>
      </c>
      <c r="BE297" s="198">
        <f>IF(N297="základní",J297,0)</f>
        <v>0</v>
      </c>
      <c r="BF297" s="198">
        <f>IF(N297="snížená",J297,0)</f>
        <v>0</v>
      </c>
      <c r="BG297" s="198">
        <f>IF(N297="zákl. přenesená",J297,0)</f>
        <v>0</v>
      </c>
      <c r="BH297" s="198">
        <f>IF(N297="sníž. přenesená",J297,0)</f>
        <v>0</v>
      </c>
      <c r="BI297" s="198">
        <f>IF(N297="nulová",J297,0)</f>
        <v>0</v>
      </c>
      <c r="BJ297" s="17" t="s">
        <v>81</v>
      </c>
      <c r="BK297" s="198">
        <f>ROUND(I297*H297,2)</f>
        <v>0</v>
      </c>
      <c r="BL297" s="17" t="s">
        <v>124</v>
      </c>
      <c r="BM297" s="197" t="s">
        <v>360</v>
      </c>
    </row>
    <row r="298" spans="1:65" s="13" customFormat="1" x14ac:dyDescent="0.2">
      <c r="B298" s="199"/>
      <c r="C298" s="200"/>
      <c r="D298" s="201" t="s">
        <v>126</v>
      </c>
      <c r="E298" s="202" t="s">
        <v>1</v>
      </c>
      <c r="F298" s="203" t="s">
        <v>316</v>
      </c>
      <c r="G298" s="200"/>
      <c r="H298" s="204">
        <v>35</v>
      </c>
      <c r="I298" s="205"/>
      <c r="J298" s="200"/>
      <c r="K298" s="200"/>
      <c r="L298" s="206"/>
      <c r="M298" s="207"/>
      <c r="N298" s="208"/>
      <c r="O298" s="208"/>
      <c r="P298" s="208"/>
      <c r="Q298" s="208"/>
      <c r="R298" s="208"/>
      <c r="S298" s="208"/>
      <c r="T298" s="209"/>
      <c r="AT298" s="210" t="s">
        <v>126</v>
      </c>
      <c r="AU298" s="210" t="s">
        <v>83</v>
      </c>
      <c r="AV298" s="13" t="s">
        <v>83</v>
      </c>
      <c r="AW298" s="13" t="s">
        <v>30</v>
      </c>
      <c r="AX298" s="13" t="s">
        <v>73</v>
      </c>
      <c r="AY298" s="210" t="s">
        <v>116</v>
      </c>
    </row>
    <row r="299" spans="1:65" s="14" customFormat="1" x14ac:dyDescent="0.2">
      <c r="B299" s="211"/>
      <c r="C299" s="212"/>
      <c r="D299" s="201" t="s">
        <v>126</v>
      </c>
      <c r="E299" s="213" t="s">
        <v>1</v>
      </c>
      <c r="F299" s="214" t="s">
        <v>128</v>
      </c>
      <c r="G299" s="212"/>
      <c r="H299" s="215">
        <v>35</v>
      </c>
      <c r="I299" s="216"/>
      <c r="J299" s="212"/>
      <c r="K299" s="212"/>
      <c r="L299" s="217"/>
      <c r="M299" s="218"/>
      <c r="N299" s="219"/>
      <c r="O299" s="219"/>
      <c r="P299" s="219"/>
      <c r="Q299" s="219"/>
      <c r="R299" s="219"/>
      <c r="S299" s="219"/>
      <c r="T299" s="220"/>
      <c r="AT299" s="221" t="s">
        <v>126</v>
      </c>
      <c r="AU299" s="221" t="s">
        <v>83</v>
      </c>
      <c r="AV299" s="14" t="s">
        <v>124</v>
      </c>
      <c r="AW299" s="14" t="s">
        <v>30</v>
      </c>
      <c r="AX299" s="14" t="s">
        <v>81</v>
      </c>
      <c r="AY299" s="221" t="s">
        <v>116</v>
      </c>
    </row>
    <row r="300" spans="1:65" s="2" customFormat="1" ht="49.15" customHeight="1" x14ac:dyDescent="0.2">
      <c r="A300" s="34"/>
      <c r="B300" s="35"/>
      <c r="C300" s="186" t="s">
        <v>361</v>
      </c>
      <c r="D300" s="186" t="s">
        <v>119</v>
      </c>
      <c r="E300" s="187" t="s">
        <v>362</v>
      </c>
      <c r="F300" s="188" t="s">
        <v>363</v>
      </c>
      <c r="G300" s="189" t="s">
        <v>159</v>
      </c>
      <c r="H300" s="190">
        <v>8</v>
      </c>
      <c r="I300" s="191"/>
      <c r="J300" s="192">
        <f>ROUND(I300*H300,2)</f>
        <v>0</v>
      </c>
      <c r="K300" s="188" t="s">
        <v>123</v>
      </c>
      <c r="L300" s="39"/>
      <c r="M300" s="193" t="s">
        <v>1</v>
      </c>
      <c r="N300" s="194" t="s">
        <v>38</v>
      </c>
      <c r="O300" s="71"/>
      <c r="P300" s="195">
        <f>O300*H300</f>
        <v>0</v>
      </c>
      <c r="Q300" s="195">
        <v>0</v>
      </c>
      <c r="R300" s="195">
        <f>Q300*H300</f>
        <v>0</v>
      </c>
      <c r="S300" s="195">
        <v>0</v>
      </c>
      <c r="T300" s="196">
        <f>S300*H300</f>
        <v>0</v>
      </c>
      <c r="U300" s="34"/>
      <c r="V300" s="34"/>
      <c r="W300" s="34"/>
      <c r="X300" s="34"/>
      <c r="Y300" s="34"/>
      <c r="Z300" s="34"/>
      <c r="AA300" s="34"/>
      <c r="AB300" s="34"/>
      <c r="AC300" s="34"/>
      <c r="AD300" s="34"/>
      <c r="AE300" s="34"/>
      <c r="AR300" s="197" t="s">
        <v>124</v>
      </c>
      <c r="AT300" s="197" t="s">
        <v>119</v>
      </c>
      <c r="AU300" s="197" t="s">
        <v>83</v>
      </c>
      <c r="AY300" s="17" t="s">
        <v>116</v>
      </c>
      <c r="BE300" s="198">
        <f>IF(N300="základní",J300,0)</f>
        <v>0</v>
      </c>
      <c r="BF300" s="198">
        <f>IF(N300="snížená",J300,0)</f>
        <v>0</v>
      </c>
      <c r="BG300" s="198">
        <f>IF(N300="zákl. přenesená",J300,0)</f>
        <v>0</v>
      </c>
      <c r="BH300" s="198">
        <f>IF(N300="sníž. přenesená",J300,0)</f>
        <v>0</v>
      </c>
      <c r="BI300" s="198">
        <f>IF(N300="nulová",J300,0)</f>
        <v>0</v>
      </c>
      <c r="BJ300" s="17" t="s">
        <v>81</v>
      </c>
      <c r="BK300" s="198">
        <f>ROUND(I300*H300,2)</f>
        <v>0</v>
      </c>
      <c r="BL300" s="17" t="s">
        <v>124</v>
      </c>
      <c r="BM300" s="197" t="s">
        <v>364</v>
      </c>
    </row>
    <row r="301" spans="1:65" s="13" customFormat="1" x14ac:dyDescent="0.2">
      <c r="B301" s="199"/>
      <c r="C301" s="200"/>
      <c r="D301" s="201" t="s">
        <v>126</v>
      </c>
      <c r="E301" s="202" t="s">
        <v>1</v>
      </c>
      <c r="F301" s="203" t="s">
        <v>365</v>
      </c>
      <c r="G301" s="200"/>
      <c r="H301" s="204">
        <v>6</v>
      </c>
      <c r="I301" s="205"/>
      <c r="J301" s="200"/>
      <c r="K301" s="200"/>
      <c r="L301" s="206"/>
      <c r="M301" s="207"/>
      <c r="N301" s="208"/>
      <c r="O301" s="208"/>
      <c r="P301" s="208"/>
      <c r="Q301" s="208"/>
      <c r="R301" s="208"/>
      <c r="S301" s="208"/>
      <c r="T301" s="209"/>
      <c r="AT301" s="210" t="s">
        <v>126</v>
      </c>
      <c r="AU301" s="210" t="s">
        <v>83</v>
      </c>
      <c r="AV301" s="13" t="s">
        <v>83</v>
      </c>
      <c r="AW301" s="13" t="s">
        <v>30</v>
      </c>
      <c r="AX301" s="13" t="s">
        <v>73</v>
      </c>
      <c r="AY301" s="210" t="s">
        <v>116</v>
      </c>
    </row>
    <row r="302" spans="1:65" s="13" customFormat="1" x14ac:dyDescent="0.2">
      <c r="B302" s="199"/>
      <c r="C302" s="200"/>
      <c r="D302" s="201" t="s">
        <v>126</v>
      </c>
      <c r="E302" s="202" t="s">
        <v>1</v>
      </c>
      <c r="F302" s="203" t="s">
        <v>366</v>
      </c>
      <c r="G302" s="200"/>
      <c r="H302" s="204">
        <v>2</v>
      </c>
      <c r="I302" s="205"/>
      <c r="J302" s="200"/>
      <c r="K302" s="200"/>
      <c r="L302" s="206"/>
      <c r="M302" s="207"/>
      <c r="N302" s="208"/>
      <c r="O302" s="208"/>
      <c r="P302" s="208"/>
      <c r="Q302" s="208"/>
      <c r="R302" s="208"/>
      <c r="S302" s="208"/>
      <c r="T302" s="209"/>
      <c r="AT302" s="210" t="s">
        <v>126</v>
      </c>
      <c r="AU302" s="210" t="s">
        <v>83</v>
      </c>
      <c r="AV302" s="13" t="s">
        <v>83</v>
      </c>
      <c r="AW302" s="13" t="s">
        <v>30</v>
      </c>
      <c r="AX302" s="13" t="s">
        <v>73</v>
      </c>
      <c r="AY302" s="210" t="s">
        <v>116</v>
      </c>
    </row>
    <row r="303" spans="1:65" s="14" customFormat="1" x14ac:dyDescent="0.2">
      <c r="B303" s="211"/>
      <c r="C303" s="212"/>
      <c r="D303" s="201" t="s">
        <v>126</v>
      </c>
      <c r="E303" s="213" t="s">
        <v>1</v>
      </c>
      <c r="F303" s="214" t="s">
        <v>128</v>
      </c>
      <c r="G303" s="212"/>
      <c r="H303" s="215">
        <v>8</v>
      </c>
      <c r="I303" s="216"/>
      <c r="J303" s="212"/>
      <c r="K303" s="212"/>
      <c r="L303" s="217"/>
      <c r="M303" s="218"/>
      <c r="N303" s="219"/>
      <c r="O303" s="219"/>
      <c r="P303" s="219"/>
      <c r="Q303" s="219"/>
      <c r="R303" s="219"/>
      <c r="S303" s="219"/>
      <c r="T303" s="220"/>
      <c r="AT303" s="221" t="s">
        <v>126</v>
      </c>
      <c r="AU303" s="221" t="s">
        <v>83</v>
      </c>
      <c r="AV303" s="14" t="s">
        <v>124</v>
      </c>
      <c r="AW303" s="14" t="s">
        <v>30</v>
      </c>
      <c r="AX303" s="14" t="s">
        <v>81</v>
      </c>
      <c r="AY303" s="221" t="s">
        <v>116</v>
      </c>
    </row>
    <row r="304" spans="1:65" s="2" customFormat="1" ht="49.15" customHeight="1" x14ac:dyDescent="0.2">
      <c r="A304" s="34"/>
      <c r="B304" s="35"/>
      <c r="C304" s="186" t="s">
        <v>367</v>
      </c>
      <c r="D304" s="186" t="s">
        <v>119</v>
      </c>
      <c r="E304" s="187" t="s">
        <v>368</v>
      </c>
      <c r="F304" s="188" t="s">
        <v>369</v>
      </c>
      <c r="G304" s="189" t="s">
        <v>159</v>
      </c>
      <c r="H304" s="190">
        <v>16</v>
      </c>
      <c r="I304" s="191"/>
      <c r="J304" s="192">
        <f>ROUND(I304*H304,2)</f>
        <v>0</v>
      </c>
      <c r="K304" s="188" t="s">
        <v>123</v>
      </c>
      <c r="L304" s="39"/>
      <c r="M304" s="193" t="s">
        <v>1</v>
      </c>
      <c r="N304" s="194" t="s">
        <v>38</v>
      </c>
      <c r="O304" s="71"/>
      <c r="P304" s="195">
        <f>O304*H304</f>
        <v>0</v>
      </c>
      <c r="Q304" s="195">
        <v>0</v>
      </c>
      <c r="R304" s="195">
        <f>Q304*H304</f>
        <v>0</v>
      </c>
      <c r="S304" s="195">
        <v>0</v>
      </c>
      <c r="T304" s="196">
        <f>S304*H304</f>
        <v>0</v>
      </c>
      <c r="U304" s="34"/>
      <c r="V304" s="34"/>
      <c r="W304" s="34"/>
      <c r="X304" s="34"/>
      <c r="Y304" s="34"/>
      <c r="Z304" s="34"/>
      <c r="AA304" s="34"/>
      <c r="AB304" s="34"/>
      <c r="AC304" s="34"/>
      <c r="AD304" s="34"/>
      <c r="AE304" s="34"/>
      <c r="AR304" s="197" t="s">
        <v>124</v>
      </c>
      <c r="AT304" s="197" t="s">
        <v>119</v>
      </c>
      <c r="AU304" s="197" t="s">
        <v>83</v>
      </c>
      <c r="AY304" s="17" t="s">
        <v>116</v>
      </c>
      <c r="BE304" s="198">
        <f>IF(N304="základní",J304,0)</f>
        <v>0</v>
      </c>
      <c r="BF304" s="198">
        <f>IF(N304="snížená",J304,0)</f>
        <v>0</v>
      </c>
      <c r="BG304" s="198">
        <f>IF(N304="zákl. přenesená",J304,0)</f>
        <v>0</v>
      </c>
      <c r="BH304" s="198">
        <f>IF(N304="sníž. přenesená",J304,0)</f>
        <v>0</v>
      </c>
      <c r="BI304" s="198">
        <f>IF(N304="nulová",J304,0)</f>
        <v>0</v>
      </c>
      <c r="BJ304" s="17" t="s">
        <v>81</v>
      </c>
      <c r="BK304" s="198">
        <f>ROUND(I304*H304,2)</f>
        <v>0</v>
      </c>
      <c r="BL304" s="17" t="s">
        <v>124</v>
      </c>
      <c r="BM304" s="197" t="s">
        <v>370</v>
      </c>
    </row>
    <row r="305" spans="1:65" s="13" customFormat="1" x14ac:dyDescent="0.2">
      <c r="B305" s="199"/>
      <c r="C305" s="200"/>
      <c r="D305" s="201" t="s">
        <v>126</v>
      </c>
      <c r="E305" s="202" t="s">
        <v>1</v>
      </c>
      <c r="F305" s="203" t="s">
        <v>371</v>
      </c>
      <c r="G305" s="200"/>
      <c r="H305" s="204">
        <v>12</v>
      </c>
      <c r="I305" s="205"/>
      <c r="J305" s="200"/>
      <c r="K305" s="200"/>
      <c r="L305" s="206"/>
      <c r="M305" s="207"/>
      <c r="N305" s="208"/>
      <c r="O305" s="208"/>
      <c r="P305" s="208"/>
      <c r="Q305" s="208"/>
      <c r="R305" s="208"/>
      <c r="S305" s="208"/>
      <c r="T305" s="209"/>
      <c r="AT305" s="210" t="s">
        <v>126</v>
      </c>
      <c r="AU305" s="210" t="s">
        <v>83</v>
      </c>
      <c r="AV305" s="13" t="s">
        <v>83</v>
      </c>
      <c r="AW305" s="13" t="s">
        <v>30</v>
      </c>
      <c r="AX305" s="13" t="s">
        <v>73</v>
      </c>
      <c r="AY305" s="210" t="s">
        <v>116</v>
      </c>
    </row>
    <row r="306" spans="1:65" s="13" customFormat="1" x14ac:dyDescent="0.2">
      <c r="B306" s="199"/>
      <c r="C306" s="200"/>
      <c r="D306" s="201" t="s">
        <v>126</v>
      </c>
      <c r="E306" s="202" t="s">
        <v>1</v>
      </c>
      <c r="F306" s="203" t="s">
        <v>372</v>
      </c>
      <c r="G306" s="200"/>
      <c r="H306" s="204">
        <v>4</v>
      </c>
      <c r="I306" s="205"/>
      <c r="J306" s="200"/>
      <c r="K306" s="200"/>
      <c r="L306" s="206"/>
      <c r="M306" s="207"/>
      <c r="N306" s="208"/>
      <c r="O306" s="208"/>
      <c r="P306" s="208"/>
      <c r="Q306" s="208"/>
      <c r="R306" s="208"/>
      <c r="S306" s="208"/>
      <c r="T306" s="209"/>
      <c r="AT306" s="210" t="s">
        <v>126</v>
      </c>
      <c r="AU306" s="210" t="s">
        <v>83</v>
      </c>
      <c r="AV306" s="13" t="s">
        <v>83</v>
      </c>
      <c r="AW306" s="13" t="s">
        <v>30</v>
      </c>
      <c r="AX306" s="13" t="s">
        <v>73</v>
      </c>
      <c r="AY306" s="210" t="s">
        <v>116</v>
      </c>
    </row>
    <row r="307" spans="1:65" s="14" customFormat="1" x14ac:dyDescent="0.2">
      <c r="B307" s="211"/>
      <c r="C307" s="212"/>
      <c r="D307" s="201" t="s">
        <v>126</v>
      </c>
      <c r="E307" s="213" t="s">
        <v>1</v>
      </c>
      <c r="F307" s="214" t="s">
        <v>128</v>
      </c>
      <c r="G307" s="212"/>
      <c r="H307" s="215">
        <v>16</v>
      </c>
      <c r="I307" s="216"/>
      <c r="J307" s="212"/>
      <c r="K307" s="212"/>
      <c r="L307" s="217"/>
      <c r="M307" s="218"/>
      <c r="N307" s="219"/>
      <c r="O307" s="219"/>
      <c r="P307" s="219"/>
      <c r="Q307" s="219"/>
      <c r="R307" s="219"/>
      <c r="S307" s="219"/>
      <c r="T307" s="220"/>
      <c r="AT307" s="221" t="s">
        <v>126</v>
      </c>
      <c r="AU307" s="221" t="s">
        <v>83</v>
      </c>
      <c r="AV307" s="14" t="s">
        <v>124</v>
      </c>
      <c r="AW307" s="14" t="s">
        <v>30</v>
      </c>
      <c r="AX307" s="14" t="s">
        <v>81</v>
      </c>
      <c r="AY307" s="221" t="s">
        <v>116</v>
      </c>
    </row>
    <row r="308" spans="1:65" s="2" customFormat="1" ht="55.5" customHeight="1" x14ac:dyDescent="0.2">
      <c r="A308" s="34"/>
      <c r="B308" s="35"/>
      <c r="C308" s="186" t="s">
        <v>373</v>
      </c>
      <c r="D308" s="186" t="s">
        <v>119</v>
      </c>
      <c r="E308" s="187" t="s">
        <v>374</v>
      </c>
      <c r="F308" s="188" t="s">
        <v>375</v>
      </c>
      <c r="G308" s="189" t="s">
        <v>159</v>
      </c>
      <c r="H308" s="190">
        <v>8</v>
      </c>
      <c r="I308" s="191"/>
      <c r="J308" s="192">
        <f>ROUND(I308*H308,2)</f>
        <v>0</v>
      </c>
      <c r="K308" s="188" t="s">
        <v>123</v>
      </c>
      <c r="L308" s="39"/>
      <c r="M308" s="193" t="s">
        <v>1</v>
      </c>
      <c r="N308" s="194" t="s">
        <v>38</v>
      </c>
      <c r="O308" s="71"/>
      <c r="P308" s="195">
        <f>O308*H308</f>
        <v>0</v>
      </c>
      <c r="Q308" s="195">
        <v>0</v>
      </c>
      <c r="R308" s="195">
        <f>Q308*H308</f>
        <v>0</v>
      </c>
      <c r="S308" s="195">
        <v>0</v>
      </c>
      <c r="T308" s="196">
        <f>S308*H308</f>
        <v>0</v>
      </c>
      <c r="U308" s="34"/>
      <c r="V308" s="34"/>
      <c r="W308" s="34"/>
      <c r="X308" s="34"/>
      <c r="Y308" s="34"/>
      <c r="Z308" s="34"/>
      <c r="AA308" s="34"/>
      <c r="AB308" s="34"/>
      <c r="AC308" s="34"/>
      <c r="AD308" s="34"/>
      <c r="AE308" s="34"/>
      <c r="AR308" s="197" t="s">
        <v>124</v>
      </c>
      <c r="AT308" s="197" t="s">
        <v>119</v>
      </c>
      <c r="AU308" s="197" t="s">
        <v>83</v>
      </c>
      <c r="AY308" s="17" t="s">
        <v>116</v>
      </c>
      <c r="BE308" s="198">
        <f>IF(N308="základní",J308,0)</f>
        <v>0</v>
      </c>
      <c r="BF308" s="198">
        <f>IF(N308="snížená",J308,0)</f>
        <v>0</v>
      </c>
      <c r="BG308" s="198">
        <f>IF(N308="zákl. přenesená",J308,0)</f>
        <v>0</v>
      </c>
      <c r="BH308" s="198">
        <f>IF(N308="sníž. přenesená",J308,0)</f>
        <v>0</v>
      </c>
      <c r="BI308" s="198">
        <f>IF(N308="nulová",J308,0)</f>
        <v>0</v>
      </c>
      <c r="BJ308" s="17" t="s">
        <v>81</v>
      </c>
      <c r="BK308" s="198">
        <f>ROUND(I308*H308,2)</f>
        <v>0</v>
      </c>
      <c r="BL308" s="17" t="s">
        <v>124</v>
      </c>
      <c r="BM308" s="197" t="s">
        <v>376</v>
      </c>
    </row>
    <row r="309" spans="1:65" s="13" customFormat="1" x14ac:dyDescent="0.2">
      <c r="B309" s="199"/>
      <c r="C309" s="200"/>
      <c r="D309" s="201" t="s">
        <v>126</v>
      </c>
      <c r="E309" s="202" t="s">
        <v>1</v>
      </c>
      <c r="F309" s="203" t="s">
        <v>377</v>
      </c>
      <c r="G309" s="200"/>
      <c r="H309" s="204">
        <v>6</v>
      </c>
      <c r="I309" s="205"/>
      <c r="J309" s="200"/>
      <c r="K309" s="200"/>
      <c r="L309" s="206"/>
      <c r="M309" s="207"/>
      <c r="N309" s="208"/>
      <c r="O309" s="208"/>
      <c r="P309" s="208"/>
      <c r="Q309" s="208"/>
      <c r="R309" s="208"/>
      <c r="S309" s="208"/>
      <c r="T309" s="209"/>
      <c r="AT309" s="210" t="s">
        <v>126</v>
      </c>
      <c r="AU309" s="210" t="s">
        <v>83</v>
      </c>
      <c r="AV309" s="13" t="s">
        <v>83</v>
      </c>
      <c r="AW309" s="13" t="s">
        <v>30</v>
      </c>
      <c r="AX309" s="13" t="s">
        <v>73</v>
      </c>
      <c r="AY309" s="210" t="s">
        <v>116</v>
      </c>
    </row>
    <row r="310" spans="1:65" s="13" customFormat="1" x14ac:dyDescent="0.2">
      <c r="B310" s="199"/>
      <c r="C310" s="200"/>
      <c r="D310" s="201" t="s">
        <v>126</v>
      </c>
      <c r="E310" s="202" t="s">
        <v>1</v>
      </c>
      <c r="F310" s="203" t="s">
        <v>366</v>
      </c>
      <c r="G310" s="200"/>
      <c r="H310" s="204">
        <v>2</v>
      </c>
      <c r="I310" s="205"/>
      <c r="J310" s="200"/>
      <c r="K310" s="200"/>
      <c r="L310" s="206"/>
      <c r="M310" s="207"/>
      <c r="N310" s="208"/>
      <c r="O310" s="208"/>
      <c r="P310" s="208"/>
      <c r="Q310" s="208"/>
      <c r="R310" s="208"/>
      <c r="S310" s="208"/>
      <c r="T310" s="209"/>
      <c r="AT310" s="210" t="s">
        <v>126</v>
      </c>
      <c r="AU310" s="210" t="s">
        <v>83</v>
      </c>
      <c r="AV310" s="13" t="s">
        <v>83</v>
      </c>
      <c r="AW310" s="13" t="s">
        <v>30</v>
      </c>
      <c r="AX310" s="13" t="s">
        <v>73</v>
      </c>
      <c r="AY310" s="210" t="s">
        <v>116</v>
      </c>
    </row>
    <row r="311" spans="1:65" s="14" customFormat="1" x14ac:dyDescent="0.2">
      <c r="B311" s="211"/>
      <c r="C311" s="212"/>
      <c r="D311" s="201" t="s">
        <v>126</v>
      </c>
      <c r="E311" s="213" t="s">
        <v>1</v>
      </c>
      <c r="F311" s="214" t="s">
        <v>128</v>
      </c>
      <c r="G311" s="212"/>
      <c r="H311" s="215">
        <v>8</v>
      </c>
      <c r="I311" s="216"/>
      <c r="J311" s="212"/>
      <c r="K311" s="212"/>
      <c r="L311" s="217"/>
      <c r="M311" s="218"/>
      <c r="N311" s="219"/>
      <c r="O311" s="219"/>
      <c r="P311" s="219"/>
      <c r="Q311" s="219"/>
      <c r="R311" s="219"/>
      <c r="S311" s="219"/>
      <c r="T311" s="220"/>
      <c r="AT311" s="221" t="s">
        <v>126</v>
      </c>
      <c r="AU311" s="221" t="s">
        <v>83</v>
      </c>
      <c r="AV311" s="14" t="s">
        <v>124</v>
      </c>
      <c r="AW311" s="14" t="s">
        <v>30</v>
      </c>
      <c r="AX311" s="14" t="s">
        <v>81</v>
      </c>
      <c r="AY311" s="221" t="s">
        <v>116</v>
      </c>
    </row>
    <row r="312" spans="1:65" s="2" customFormat="1" ht="55.5" customHeight="1" x14ac:dyDescent="0.2">
      <c r="A312" s="34"/>
      <c r="B312" s="35"/>
      <c r="C312" s="186" t="s">
        <v>378</v>
      </c>
      <c r="D312" s="186" t="s">
        <v>119</v>
      </c>
      <c r="E312" s="187" t="s">
        <v>379</v>
      </c>
      <c r="F312" s="188" t="s">
        <v>380</v>
      </c>
      <c r="G312" s="189" t="s">
        <v>159</v>
      </c>
      <c r="H312" s="190">
        <v>16</v>
      </c>
      <c r="I312" s="191"/>
      <c r="J312" s="192">
        <f>ROUND(I312*H312,2)</f>
        <v>0</v>
      </c>
      <c r="K312" s="188" t="s">
        <v>123</v>
      </c>
      <c r="L312" s="39"/>
      <c r="M312" s="193" t="s">
        <v>1</v>
      </c>
      <c r="N312" s="194" t="s">
        <v>38</v>
      </c>
      <c r="O312" s="71"/>
      <c r="P312" s="195">
        <f>O312*H312</f>
        <v>0</v>
      </c>
      <c r="Q312" s="195">
        <v>0</v>
      </c>
      <c r="R312" s="195">
        <f>Q312*H312</f>
        <v>0</v>
      </c>
      <c r="S312" s="195">
        <v>0</v>
      </c>
      <c r="T312" s="196">
        <f>S312*H312</f>
        <v>0</v>
      </c>
      <c r="U312" s="34"/>
      <c r="V312" s="34"/>
      <c r="W312" s="34"/>
      <c r="X312" s="34"/>
      <c r="Y312" s="34"/>
      <c r="Z312" s="34"/>
      <c r="AA312" s="34"/>
      <c r="AB312" s="34"/>
      <c r="AC312" s="34"/>
      <c r="AD312" s="34"/>
      <c r="AE312" s="34"/>
      <c r="AR312" s="197" t="s">
        <v>124</v>
      </c>
      <c r="AT312" s="197" t="s">
        <v>119</v>
      </c>
      <c r="AU312" s="197" t="s">
        <v>83</v>
      </c>
      <c r="AY312" s="17" t="s">
        <v>116</v>
      </c>
      <c r="BE312" s="198">
        <f>IF(N312="základní",J312,0)</f>
        <v>0</v>
      </c>
      <c r="BF312" s="198">
        <f>IF(N312="snížená",J312,0)</f>
        <v>0</v>
      </c>
      <c r="BG312" s="198">
        <f>IF(N312="zákl. přenesená",J312,0)</f>
        <v>0</v>
      </c>
      <c r="BH312" s="198">
        <f>IF(N312="sníž. přenesená",J312,0)</f>
        <v>0</v>
      </c>
      <c r="BI312" s="198">
        <f>IF(N312="nulová",J312,0)</f>
        <v>0</v>
      </c>
      <c r="BJ312" s="17" t="s">
        <v>81</v>
      </c>
      <c r="BK312" s="198">
        <f>ROUND(I312*H312,2)</f>
        <v>0</v>
      </c>
      <c r="BL312" s="17" t="s">
        <v>124</v>
      </c>
      <c r="BM312" s="197" t="s">
        <v>381</v>
      </c>
    </row>
    <row r="313" spans="1:65" s="13" customFormat="1" x14ac:dyDescent="0.2">
      <c r="B313" s="199"/>
      <c r="C313" s="200"/>
      <c r="D313" s="201" t="s">
        <v>126</v>
      </c>
      <c r="E313" s="202" t="s">
        <v>1</v>
      </c>
      <c r="F313" s="203" t="s">
        <v>371</v>
      </c>
      <c r="G313" s="200"/>
      <c r="H313" s="204">
        <v>12</v>
      </c>
      <c r="I313" s="205"/>
      <c r="J313" s="200"/>
      <c r="K313" s="200"/>
      <c r="L313" s="206"/>
      <c r="M313" s="207"/>
      <c r="N313" s="208"/>
      <c r="O313" s="208"/>
      <c r="P313" s="208"/>
      <c r="Q313" s="208"/>
      <c r="R313" s="208"/>
      <c r="S313" s="208"/>
      <c r="T313" s="209"/>
      <c r="AT313" s="210" t="s">
        <v>126</v>
      </c>
      <c r="AU313" s="210" t="s">
        <v>83</v>
      </c>
      <c r="AV313" s="13" t="s">
        <v>83</v>
      </c>
      <c r="AW313" s="13" t="s">
        <v>30</v>
      </c>
      <c r="AX313" s="13" t="s">
        <v>73</v>
      </c>
      <c r="AY313" s="210" t="s">
        <v>116</v>
      </c>
    </row>
    <row r="314" spans="1:65" s="13" customFormat="1" x14ac:dyDescent="0.2">
      <c r="B314" s="199"/>
      <c r="C314" s="200"/>
      <c r="D314" s="201" t="s">
        <v>126</v>
      </c>
      <c r="E314" s="202" t="s">
        <v>1</v>
      </c>
      <c r="F314" s="203" t="s">
        <v>372</v>
      </c>
      <c r="G314" s="200"/>
      <c r="H314" s="204">
        <v>4</v>
      </c>
      <c r="I314" s="205"/>
      <c r="J314" s="200"/>
      <c r="K314" s="200"/>
      <c r="L314" s="206"/>
      <c r="M314" s="207"/>
      <c r="N314" s="208"/>
      <c r="O314" s="208"/>
      <c r="P314" s="208"/>
      <c r="Q314" s="208"/>
      <c r="R314" s="208"/>
      <c r="S314" s="208"/>
      <c r="T314" s="209"/>
      <c r="AT314" s="210" t="s">
        <v>126</v>
      </c>
      <c r="AU314" s="210" t="s">
        <v>83</v>
      </c>
      <c r="AV314" s="13" t="s">
        <v>83</v>
      </c>
      <c r="AW314" s="13" t="s">
        <v>30</v>
      </c>
      <c r="AX314" s="13" t="s">
        <v>73</v>
      </c>
      <c r="AY314" s="210" t="s">
        <v>116</v>
      </c>
    </row>
    <row r="315" spans="1:65" s="14" customFormat="1" x14ac:dyDescent="0.2">
      <c r="B315" s="211"/>
      <c r="C315" s="212"/>
      <c r="D315" s="201" t="s">
        <v>126</v>
      </c>
      <c r="E315" s="213" t="s">
        <v>1</v>
      </c>
      <c r="F315" s="214" t="s">
        <v>128</v>
      </c>
      <c r="G315" s="212"/>
      <c r="H315" s="215">
        <v>16</v>
      </c>
      <c r="I315" s="216"/>
      <c r="J315" s="212"/>
      <c r="K315" s="212"/>
      <c r="L315" s="217"/>
      <c r="M315" s="218"/>
      <c r="N315" s="219"/>
      <c r="O315" s="219"/>
      <c r="P315" s="219"/>
      <c r="Q315" s="219"/>
      <c r="R315" s="219"/>
      <c r="S315" s="219"/>
      <c r="T315" s="220"/>
      <c r="AT315" s="221" t="s">
        <v>126</v>
      </c>
      <c r="AU315" s="221" t="s">
        <v>83</v>
      </c>
      <c r="AV315" s="14" t="s">
        <v>124</v>
      </c>
      <c r="AW315" s="14" t="s">
        <v>30</v>
      </c>
      <c r="AX315" s="14" t="s">
        <v>81</v>
      </c>
      <c r="AY315" s="221" t="s">
        <v>116</v>
      </c>
    </row>
    <row r="316" spans="1:65" s="2" customFormat="1" ht="16.5" customHeight="1" x14ac:dyDescent="0.2">
      <c r="A316" s="34"/>
      <c r="B316" s="35"/>
      <c r="C316" s="222" t="s">
        <v>382</v>
      </c>
      <c r="D316" s="222" t="s">
        <v>149</v>
      </c>
      <c r="E316" s="223" t="s">
        <v>383</v>
      </c>
      <c r="F316" s="224" t="s">
        <v>384</v>
      </c>
      <c r="G316" s="225" t="s">
        <v>152</v>
      </c>
      <c r="H316" s="226">
        <v>25</v>
      </c>
      <c r="I316" s="227"/>
      <c r="J316" s="228">
        <f>ROUND(I316*H316,2)</f>
        <v>0</v>
      </c>
      <c r="K316" s="224" t="s">
        <v>123</v>
      </c>
      <c r="L316" s="229"/>
      <c r="M316" s="230" t="s">
        <v>1</v>
      </c>
      <c r="N316" s="231" t="s">
        <v>38</v>
      </c>
      <c r="O316" s="71"/>
      <c r="P316" s="195">
        <f>O316*H316</f>
        <v>0</v>
      </c>
      <c r="Q316" s="195">
        <v>1</v>
      </c>
      <c r="R316" s="195">
        <f>Q316*H316</f>
        <v>25</v>
      </c>
      <c r="S316" s="195">
        <v>0</v>
      </c>
      <c r="T316" s="196">
        <f>S316*H316</f>
        <v>0</v>
      </c>
      <c r="U316" s="34"/>
      <c r="V316" s="34"/>
      <c r="W316" s="34"/>
      <c r="X316" s="34"/>
      <c r="Y316" s="34"/>
      <c r="Z316" s="34"/>
      <c r="AA316" s="34"/>
      <c r="AB316" s="34"/>
      <c r="AC316" s="34"/>
      <c r="AD316" s="34"/>
      <c r="AE316" s="34"/>
      <c r="AR316" s="197" t="s">
        <v>153</v>
      </c>
      <c r="AT316" s="197" t="s">
        <v>149</v>
      </c>
      <c r="AU316" s="197" t="s">
        <v>83</v>
      </c>
      <c r="AY316" s="17" t="s">
        <v>116</v>
      </c>
      <c r="BE316" s="198">
        <f>IF(N316="základní",J316,0)</f>
        <v>0</v>
      </c>
      <c r="BF316" s="198">
        <f>IF(N316="snížená",J316,0)</f>
        <v>0</v>
      </c>
      <c r="BG316" s="198">
        <f>IF(N316="zákl. přenesená",J316,0)</f>
        <v>0</v>
      </c>
      <c r="BH316" s="198">
        <f>IF(N316="sníž. přenesená",J316,0)</f>
        <v>0</v>
      </c>
      <c r="BI316" s="198">
        <f>IF(N316="nulová",J316,0)</f>
        <v>0</v>
      </c>
      <c r="BJ316" s="17" t="s">
        <v>81</v>
      </c>
      <c r="BK316" s="198">
        <f>ROUND(I316*H316,2)</f>
        <v>0</v>
      </c>
      <c r="BL316" s="17" t="s">
        <v>124</v>
      </c>
      <c r="BM316" s="197" t="s">
        <v>385</v>
      </c>
    </row>
    <row r="317" spans="1:65" s="13" customFormat="1" x14ac:dyDescent="0.2">
      <c r="B317" s="199"/>
      <c r="C317" s="200"/>
      <c r="D317" s="201" t="s">
        <v>126</v>
      </c>
      <c r="E317" s="202" t="s">
        <v>1</v>
      </c>
      <c r="F317" s="203" t="s">
        <v>386</v>
      </c>
      <c r="G317" s="200"/>
      <c r="H317" s="204">
        <v>25</v>
      </c>
      <c r="I317" s="205"/>
      <c r="J317" s="200"/>
      <c r="K317" s="200"/>
      <c r="L317" s="206"/>
      <c r="M317" s="207"/>
      <c r="N317" s="208"/>
      <c r="O317" s="208"/>
      <c r="P317" s="208"/>
      <c r="Q317" s="208"/>
      <c r="R317" s="208"/>
      <c r="S317" s="208"/>
      <c r="T317" s="209"/>
      <c r="AT317" s="210" t="s">
        <v>126</v>
      </c>
      <c r="AU317" s="210" t="s">
        <v>83</v>
      </c>
      <c r="AV317" s="13" t="s">
        <v>83</v>
      </c>
      <c r="AW317" s="13" t="s">
        <v>30</v>
      </c>
      <c r="AX317" s="13" t="s">
        <v>73</v>
      </c>
      <c r="AY317" s="210" t="s">
        <v>116</v>
      </c>
    </row>
    <row r="318" spans="1:65" s="14" customFormat="1" x14ac:dyDescent="0.2">
      <c r="B318" s="211"/>
      <c r="C318" s="212"/>
      <c r="D318" s="201" t="s">
        <v>126</v>
      </c>
      <c r="E318" s="213" t="s">
        <v>1</v>
      </c>
      <c r="F318" s="214" t="s">
        <v>128</v>
      </c>
      <c r="G318" s="212"/>
      <c r="H318" s="215">
        <v>25</v>
      </c>
      <c r="I318" s="216"/>
      <c r="J318" s="212"/>
      <c r="K318" s="212"/>
      <c r="L318" s="217"/>
      <c r="M318" s="218"/>
      <c r="N318" s="219"/>
      <c r="O318" s="219"/>
      <c r="P318" s="219"/>
      <c r="Q318" s="219"/>
      <c r="R318" s="219"/>
      <c r="S318" s="219"/>
      <c r="T318" s="220"/>
      <c r="AT318" s="221" t="s">
        <v>126</v>
      </c>
      <c r="AU318" s="221" t="s">
        <v>83</v>
      </c>
      <c r="AV318" s="14" t="s">
        <v>124</v>
      </c>
      <c r="AW318" s="14" t="s">
        <v>30</v>
      </c>
      <c r="AX318" s="14" t="s">
        <v>81</v>
      </c>
      <c r="AY318" s="221" t="s">
        <v>116</v>
      </c>
    </row>
    <row r="319" spans="1:65" s="2" customFormat="1" ht="78" customHeight="1" x14ac:dyDescent="0.2">
      <c r="A319" s="34"/>
      <c r="B319" s="35"/>
      <c r="C319" s="186" t="s">
        <v>387</v>
      </c>
      <c r="D319" s="186" t="s">
        <v>119</v>
      </c>
      <c r="E319" s="187" t="s">
        <v>388</v>
      </c>
      <c r="F319" s="188" t="s">
        <v>389</v>
      </c>
      <c r="G319" s="189" t="s">
        <v>159</v>
      </c>
      <c r="H319" s="190">
        <v>35</v>
      </c>
      <c r="I319" s="191"/>
      <c r="J319" s="192">
        <f>ROUND(I319*H319,2)</f>
        <v>0</v>
      </c>
      <c r="K319" s="188" t="s">
        <v>123</v>
      </c>
      <c r="L319" s="39"/>
      <c r="M319" s="193" t="s">
        <v>1</v>
      </c>
      <c r="N319" s="194" t="s">
        <v>38</v>
      </c>
      <c r="O319" s="71"/>
      <c r="P319" s="195">
        <f>O319*H319</f>
        <v>0</v>
      </c>
      <c r="Q319" s="195">
        <v>0</v>
      </c>
      <c r="R319" s="195">
        <f>Q319*H319</f>
        <v>0</v>
      </c>
      <c r="S319" s="195">
        <v>0</v>
      </c>
      <c r="T319" s="196">
        <f>S319*H319</f>
        <v>0</v>
      </c>
      <c r="U319" s="34"/>
      <c r="V319" s="34"/>
      <c r="W319" s="34"/>
      <c r="X319" s="34"/>
      <c r="Y319" s="34"/>
      <c r="Z319" s="34"/>
      <c r="AA319" s="34"/>
      <c r="AB319" s="34"/>
      <c r="AC319" s="34"/>
      <c r="AD319" s="34"/>
      <c r="AE319" s="34"/>
      <c r="AR319" s="197" t="s">
        <v>124</v>
      </c>
      <c r="AT319" s="197" t="s">
        <v>119</v>
      </c>
      <c r="AU319" s="197" t="s">
        <v>83</v>
      </c>
      <c r="AY319" s="17" t="s">
        <v>116</v>
      </c>
      <c r="BE319" s="198">
        <f>IF(N319="základní",J319,0)</f>
        <v>0</v>
      </c>
      <c r="BF319" s="198">
        <f>IF(N319="snížená",J319,0)</f>
        <v>0</v>
      </c>
      <c r="BG319" s="198">
        <f>IF(N319="zákl. přenesená",J319,0)</f>
        <v>0</v>
      </c>
      <c r="BH319" s="198">
        <f>IF(N319="sníž. přenesená",J319,0)</f>
        <v>0</v>
      </c>
      <c r="BI319" s="198">
        <f>IF(N319="nulová",J319,0)</f>
        <v>0</v>
      </c>
      <c r="BJ319" s="17" t="s">
        <v>81</v>
      </c>
      <c r="BK319" s="198">
        <f>ROUND(I319*H319,2)</f>
        <v>0</v>
      </c>
      <c r="BL319" s="17" t="s">
        <v>124</v>
      </c>
      <c r="BM319" s="197" t="s">
        <v>390</v>
      </c>
    </row>
    <row r="320" spans="1:65" s="13" customFormat="1" x14ac:dyDescent="0.2">
      <c r="B320" s="199"/>
      <c r="C320" s="200"/>
      <c r="D320" s="201" t="s">
        <v>126</v>
      </c>
      <c r="E320" s="202" t="s">
        <v>1</v>
      </c>
      <c r="F320" s="203" t="s">
        <v>316</v>
      </c>
      <c r="G320" s="200"/>
      <c r="H320" s="204">
        <v>35</v>
      </c>
      <c r="I320" s="205"/>
      <c r="J320" s="200"/>
      <c r="K320" s="200"/>
      <c r="L320" s="206"/>
      <c r="M320" s="207"/>
      <c r="N320" s="208"/>
      <c r="O320" s="208"/>
      <c r="P320" s="208"/>
      <c r="Q320" s="208"/>
      <c r="R320" s="208"/>
      <c r="S320" s="208"/>
      <c r="T320" s="209"/>
      <c r="AT320" s="210" t="s">
        <v>126</v>
      </c>
      <c r="AU320" s="210" t="s">
        <v>83</v>
      </c>
      <c r="AV320" s="13" t="s">
        <v>83</v>
      </c>
      <c r="AW320" s="13" t="s">
        <v>30</v>
      </c>
      <c r="AX320" s="13" t="s">
        <v>73</v>
      </c>
      <c r="AY320" s="210" t="s">
        <v>116</v>
      </c>
    </row>
    <row r="321" spans="1:65" s="14" customFormat="1" x14ac:dyDescent="0.2">
      <c r="B321" s="211"/>
      <c r="C321" s="212"/>
      <c r="D321" s="201" t="s">
        <v>126</v>
      </c>
      <c r="E321" s="213" t="s">
        <v>1</v>
      </c>
      <c r="F321" s="214" t="s">
        <v>128</v>
      </c>
      <c r="G321" s="212"/>
      <c r="H321" s="215">
        <v>35</v>
      </c>
      <c r="I321" s="216"/>
      <c r="J321" s="212"/>
      <c r="K321" s="212"/>
      <c r="L321" s="217"/>
      <c r="M321" s="218"/>
      <c r="N321" s="219"/>
      <c r="O321" s="219"/>
      <c r="P321" s="219"/>
      <c r="Q321" s="219"/>
      <c r="R321" s="219"/>
      <c r="S321" s="219"/>
      <c r="T321" s="220"/>
      <c r="AT321" s="221" t="s">
        <v>126</v>
      </c>
      <c r="AU321" s="221" t="s">
        <v>83</v>
      </c>
      <c r="AV321" s="14" t="s">
        <v>124</v>
      </c>
      <c r="AW321" s="14" t="s">
        <v>30</v>
      </c>
      <c r="AX321" s="14" t="s">
        <v>81</v>
      </c>
      <c r="AY321" s="221" t="s">
        <v>116</v>
      </c>
    </row>
    <row r="322" spans="1:65" s="2" customFormat="1" ht="21.75" customHeight="1" x14ac:dyDescent="0.2">
      <c r="A322" s="34"/>
      <c r="B322" s="35"/>
      <c r="C322" s="222" t="s">
        <v>391</v>
      </c>
      <c r="D322" s="222" t="s">
        <v>149</v>
      </c>
      <c r="E322" s="223" t="s">
        <v>392</v>
      </c>
      <c r="F322" s="224" t="s">
        <v>393</v>
      </c>
      <c r="G322" s="225" t="s">
        <v>159</v>
      </c>
      <c r="H322" s="226">
        <v>35</v>
      </c>
      <c r="I322" s="251"/>
      <c r="J322" s="228">
        <f>ROUND(I322*H322,2)</f>
        <v>0</v>
      </c>
      <c r="K322" s="224" t="s">
        <v>123</v>
      </c>
      <c r="L322" s="229"/>
      <c r="M322" s="230" t="s">
        <v>1</v>
      </c>
      <c r="N322" s="231" t="s">
        <v>38</v>
      </c>
      <c r="O322" s="71"/>
      <c r="P322" s="195">
        <f>O322*H322</f>
        <v>0</v>
      </c>
      <c r="Q322" s="195">
        <v>0.157</v>
      </c>
      <c r="R322" s="195">
        <f>Q322*H322</f>
        <v>5.4950000000000001</v>
      </c>
      <c r="S322" s="195">
        <v>0</v>
      </c>
      <c r="T322" s="196">
        <f>S322*H322</f>
        <v>0</v>
      </c>
      <c r="U322" s="34"/>
      <c r="V322" s="34"/>
      <c r="W322" s="34"/>
      <c r="X322" s="34"/>
      <c r="Y322" s="34"/>
      <c r="Z322" s="34"/>
      <c r="AA322" s="34"/>
      <c r="AB322" s="34"/>
      <c r="AC322" s="34"/>
      <c r="AD322" s="34"/>
      <c r="AE322" s="34"/>
      <c r="AR322" s="197" t="s">
        <v>153</v>
      </c>
      <c r="AT322" s="197" t="s">
        <v>149</v>
      </c>
      <c r="AU322" s="197" t="s">
        <v>83</v>
      </c>
      <c r="AY322" s="17" t="s">
        <v>116</v>
      </c>
      <c r="BE322" s="198">
        <f>IF(N322="základní",J322,0)</f>
        <v>0</v>
      </c>
      <c r="BF322" s="198">
        <f>IF(N322="snížená",J322,0)</f>
        <v>0</v>
      </c>
      <c r="BG322" s="198">
        <f>IF(N322="zákl. přenesená",J322,0)</f>
        <v>0</v>
      </c>
      <c r="BH322" s="198">
        <f>IF(N322="sníž. přenesená",J322,0)</f>
        <v>0</v>
      </c>
      <c r="BI322" s="198">
        <f>IF(N322="nulová",J322,0)</f>
        <v>0</v>
      </c>
      <c r="BJ322" s="17" t="s">
        <v>81</v>
      </c>
      <c r="BK322" s="198">
        <f>ROUND(I322*H322,2)</f>
        <v>0</v>
      </c>
      <c r="BL322" s="17" t="s">
        <v>124</v>
      </c>
      <c r="BM322" s="197" t="s">
        <v>394</v>
      </c>
    </row>
    <row r="323" spans="1:65" s="15" customFormat="1" x14ac:dyDescent="0.2">
      <c r="B323" s="232"/>
      <c r="C323" s="233"/>
      <c r="D323" s="201" t="s">
        <v>126</v>
      </c>
      <c r="E323" s="234" t="s">
        <v>1</v>
      </c>
      <c r="F323" s="235" t="s">
        <v>166</v>
      </c>
      <c r="G323" s="233"/>
      <c r="H323" s="234" t="s">
        <v>1</v>
      </c>
      <c r="I323" s="236"/>
      <c r="J323" s="233"/>
      <c r="K323" s="233"/>
      <c r="L323" s="237"/>
      <c r="M323" s="238"/>
      <c r="N323" s="239"/>
      <c r="O323" s="239"/>
      <c r="P323" s="239"/>
      <c r="Q323" s="239"/>
      <c r="R323" s="239"/>
      <c r="S323" s="239"/>
      <c r="T323" s="240"/>
      <c r="AT323" s="241" t="s">
        <v>126</v>
      </c>
      <c r="AU323" s="241" t="s">
        <v>83</v>
      </c>
      <c r="AV323" s="15" t="s">
        <v>81</v>
      </c>
      <c r="AW323" s="15" t="s">
        <v>30</v>
      </c>
      <c r="AX323" s="15" t="s">
        <v>73</v>
      </c>
      <c r="AY323" s="241" t="s">
        <v>116</v>
      </c>
    </row>
    <row r="324" spans="1:65" s="13" customFormat="1" x14ac:dyDescent="0.2">
      <c r="B324" s="199"/>
      <c r="C324" s="200"/>
      <c r="D324" s="201" t="s">
        <v>126</v>
      </c>
      <c r="E324" s="202" t="s">
        <v>1</v>
      </c>
      <c r="F324" s="203" t="s">
        <v>316</v>
      </c>
      <c r="G324" s="200"/>
      <c r="H324" s="204">
        <v>35</v>
      </c>
      <c r="I324" s="205"/>
      <c r="J324" s="200"/>
      <c r="K324" s="200"/>
      <c r="L324" s="206"/>
      <c r="M324" s="207"/>
      <c r="N324" s="208"/>
      <c r="O324" s="208"/>
      <c r="P324" s="208"/>
      <c r="Q324" s="208"/>
      <c r="R324" s="208"/>
      <c r="S324" s="208"/>
      <c r="T324" s="209"/>
      <c r="AT324" s="210" t="s">
        <v>126</v>
      </c>
      <c r="AU324" s="210" t="s">
        <v>83</v>
      </c>
      <c r="AV324" s="13" t="s">
        <v>83</v>
      </c>
      <c r="AW324" s="13" t="s">
        <v>30</v>
      </c>
      <c r="AX324" s="13" t="s">
        <v>73</v>
      </c>
      <c r="AY324" s="210" t="s">
        <v>116</v>
      </c>
    </row>
    <row r="325" spans="1:65" s="14" customFormat="1" x14ac:dyDescent="0.2">
      <c r="B325" s="211"/>
      <c r="C325" s="212"/>
      <c r="D325" s="201" t="s">
        <v>126</v>
      </c>
      <c r="E325" s="213" t="s">
        <v>1</v>
      </c>
      <c r="F325" s="214" t="s">
        <v>128</v>
      </c>
      <c r="G325" s="212"/>
      <c r="H325" s="215">
        <v>35</v>
      </c>
      <c r="I325" s="216"/>
      <c r="J325" s="212"/>
      <c r="K325" s="212"/>
      <c r="L325" s="217"/>
      <c r="M325" s="218"/>
      <c r="N325" s="219"/>
      <c r="O325" s="219"/>
      <c r="P325" s="219"/>
      <c r="Q325" s="219"/>
      <c r="R325" s="219"/>
      <c r="S325" s="219"/>
      <c r="T325" s="220"/>
      <c r="AT325" s="221" t="s">
        <v>126</v>
      </c>
      <c r="AU325" s="221" t="s">
        <v>83</v>
      </c>
      <c r="AV325" s="14" t="s">
        <v>124</v>
      </c>
      <c r="AW325" s="14" t="s">
        <v>30</v>
      </c>
      <c r="AX325" s="14" t="s">
        <v>81</v>
      </c>
      <c r="AY325" s="221" t="s">
        <v>116</v>
      </c>
    </row>
    <row r="326" spans="1:65" s="2" customFormat="1" ht="16.5" customHeight="1" x14ac:dyDescent="0.2">
      <c r="A326" s="34"/>
      <c r="B326" s="35"/>
      <c r="C326" s="222" t="s">
        <v>395</v>
      </c>
      <c r="D326" s="222" t="s">
        <v>149</v>
      </c>
      <c r="E326" s="223" t="s">
        <v>396</v>
      </c>
      <c r="F326" s="224" t="s">
        <v>397</v>
      </c>
      <c r="G326" s="225" t="s">
        <v>159</v>
      </c>
      <c r="H326" s="226">
        <v>8</v>
      </c>
      <c r="I326" s="251"/>
      <c r="J326" s="228">
        <f>ROUND(I326*H326,2)</f>
        <v>0</v>
      </c>
      <c r="K326" s="224" t="s">
        <v>123</v>
      </c>
      <c r="L326" s="229"/>
      <c r="M326" s="230" t="s">
        <v>1</v>
      </c>
      <c r="N326" s="231" t="s">
        <v>38</v>
      </c>
      <c r="O326" s="71"/>
      <c r="P326" s="195">
        <f>O326*H326</f>
        <v>0</v>
      </c>
      <c r="Q326" s="195">
        <v>3.5000000000000001E-3</v>
      </c>
      <c r="R326" s="195">
        <f>Q326*H326</f>
        <v>2.8000000000000001E-2</v>
      </c>
      <c r="S326" s="195">
        <v>0</v>
      </c>
      <c r="T326" s="196">
        <f>S326*H326</f>
        <v>0</v>
      </c>
      <c r="U326" s="34"/>
      <c r="V326" s="34"/>
      <c r="W326" s="34"/>
      <c r="X326" s="34"/>
      <c r="Y326" s="34"/>
      <c r="Z326" s="34"/>
      <c r="AA326" s="34"/>
      <c r="AB326" s="34"/>
      <c r="AC326" s="34"/>
      <c r="AD326" s="34"/>
      <c r="AE326" s="34"/>
      <c r="AR326" s="197" t="s">
        <v>153</v>
      </c>
      <c r="AT326" s="197" t="s">
        <v>149</v>
      </c>
      <c r="AU326" s="197" t="s">
        <v>83</v>
      </c>
      <c r="AY326" s="17" t="s">
        <v>116</v>
      </c>
      <c r="BE326" s="198">
        <f>IF(N326="základní",J326,0)</f>
        <v>0</v>
      </c>
      <c r="BF326" s="198">
        <f>IF(N326="snížená",J326,0)</f>
        <v>0</v>
      </c>
      <c r="BG326" s="198">
        <f>IF(N326="zákl. přenesená",J326,0)</f>
        <v>0</v>
      </c>
      <c r="BH326" s="198">
        <f>IF(N326="sníž. přenesená",J326,0)</f>
        <v>0</v>
      </c>
      <c r="BI326" s="198">
        <f>IF(N326="nulová",J326,0)</f>
        <v>0</v>
      </c>
      <c r="BJ326" s="17" t="s">
        <v>81</v>
      </c>
      <c r="BK326" s="198">
        <f>ROUND(I326*H326,2)</f>
        <v>0</v>
      </c>
      <c r="BL326" s="17" t="s">
        <v>124</v>
      </c>
      <c r="BM326" s="197" t="s">
        <v>398</v>
      </c>
    </row>
    <row r="327" spans="1:65" s="15" customFormat="1" x14ac:dyDescent="0.2">
      <c r="B327" s="232"/>
      <c r="C327" s="233"/>
      <c r="D327" s="201" t="s">
        <v>126</v>
      </c>
      <c r="E327" s="234" t="s">
        <v>1</v>
      </c>
      <c r="F327" s="235" t="s">
        <v>166</v>
      </c>
      <c r="G327" s="233"/>
      <c r="H327" s="234" t="s">
        <v>1</v>
      </c>
      <c r="I327" s="236"/>
      <c r="J327" s="233"/>
      <c r="K327" s="233"/>
      <c r="L327" s="237"/>
      <c r="M327" s="238"/>
      <c r="N327" s="239"/>
      <c r="O327" s="239"/>
      <c r="P327" s="239"/>
      <c r="Q327" s="239"/>
      <c r="R327" s="239"/>
      <c r="S327" s="239"/>
      <c r="T327" s="240"/>
      <c r="AT327" s="241" t="s">
        <v>126</v>
      </c>
      <c r="AU327" s="241" t="s">
        <v>83</v>
      </c>
      <c r="AV327" s="15" t="s">
        <v>81</v>
      </c>
      <c r="AW327" s="15" t="s">
        <v>30</v>
      </c>
      <c r="AX327" s="15" t="s">
        <v>73</v>
      </c>
      <c r="AY327" s="241" t="s">
        <v>116</v>
      </c>
    </row>
    <row r="328" spans="1:65" s="13" customFormat="1" x14ac:dyDescent="0.2">
      <c r="B328" s="199"/>
      <c r="C328" s="200"/>
      <c r="D328" s="201" t="s">
        <v>126</v>
      </c>
      <c r="E328" s="202" t="s">
        <v>1</v>
      </c>
      <c r="F328" s="203" t="s">
        <v>153</v>
      </c>
      <c r="G328" s="200"/>
      <c r="H328" s="204">
        <v>8</v>
      </c>
      <c r="I328" s="205"/>
      <c r="J328" s="200"/>
      <c r="K328" s="200"/>
      <c r="L328" s="206"/>
      <c r="M328" s="207"/>
      <c r="N328" s="208"/>
      <c r="O328" s="208"/>
      <c r="P328" s="208"/>
      <c r="Q328" s="208"/>
      <c r="R328" s="208"/>
      <c r="S328" s="208"/>
      <c r="T328" s="209"/>
      <c r="AT328" s="210" t="s">
        <v>126</v>
      </c>
      <c r="AU328" s="210" t="s">
        <v>83</v>
      </c>
      <c r="AV328" s="13" t="s">
        <v>83</v>
      </c>
      <c r="AW328" s="13" t="s">
        <v>30</v>
      </c>
      <c r="AX328" s="13" t="s">
        <v>73</v>
      </c>
      <c r="AY328" s="210" t="s">
        <v>116</v>
      </c>
    </row>
    <row r="329" spans="1:65" s="14" customFormat="1" x14ac:dyDescent="0.2">
      <c r="B329" s="211"/>
      <c r="C329" s="212"/>
      <c r="D329" s="201" t="s">
        <v>126</v>
      </c>
      <c r="E329" s="213" t="s">
        <v>1</v>
      </c>
      <c r="F329" s="214" t="s">
        <v>128</v>
      </c>
      <c r="G329" s="212"/>
      <c r="H329" s="215">
        <v>8</v>
      </c>
      <c r="I329" s="216"/>
      <c r="J329" s="212"/>
      <c r="K329" s="212"/>
      <c r="L329" s="217"/>
      <c r="M329" s="218"/>
      <c r="N329" s="219"/>
      <c r="O329" s="219"/>
      <c r="P329" s="219"/>
      <c r="Q329" s="219"/>
      <c r="R329" s="219"/>
      <c r="S329" s="219"/>
      <c r="T329" s="220"/>
      <c r="AT329" s="221" t="s">
        <v>126</v>
      </c>
      <c r="AU329" s="221" t="s">
        <v>83</v>
      </c>
      <c r="AV329" s="14" t="s">
        <v>124</v>
      </c>
      <c r="AW329" s="14" t="s">
        <v>30</v>
      </c>
      <c r="AX329" s="14" t="s">
        <v>81</v>
      </c>
      <c r="AY329" s="221" t="s">
        <v>116</v>
      </c>
    </row>
    <row r="330" spans="1:65" s="2" customFormat="1" ht="16.5" customHeight="1" x14ac:dyDescent="0.2">
      <c r="A330" s="34"/>
      <c r="B330" s="35"/>
      <c r="C330" s="222" t="s">
        <v>399</v>
      </c>
      <c r="D330" s="222" t="s">
        <v>149</v>
      </c>
      <c r="E330" s="223" t="s">
        <v>400</v>
      </c>
      <c r="F330" s="224" t="s">
        <v>401</v>
      </c>
      <c r="G330" s="225" t="s">
        <v>159</v>
      </c>
      <c r="H330" s="226">
        <v>2</v>
      </c>
      <c r="I330" s="251"/>
      <c r="J330" s="228">
        <f>ROUND(I330*H330,2)</f>
        <v>0</v>
      </c>
      <c r="K330" s="224" t="s">
        <v>123</v>
      </c>
      <c r="L330" s="229"/>
      <c r="M330" s="230" t="s">
        <v>1</v>
      </c>
      <c r="N330" s="231" t="s">
        <v>38</v>
      </c>
      <c r="O330" s="71"/>
      <c r="P330" s="195">
        <f>O330*H330</f>
        <v>0</v>
      </c>
      <c r="Q330" s="195">
        <v>3.0000000000000001E-3</v>
      </c>
      <c r="R330" s="195">
        <f>Q330*H330</f>
        <v>6.0000000000000001E-3</v>
      </c>
      <c r="S330" s="195">
        <v>0</v>
      </c>
      <c r="T330" s="196">
        <f>S330*H330</f>
        <v>0</v>
      </c>
      <c r="U330" s="34"/>
      <c r="V330" s="34"/>
      <c r="W330" s="34"/>
      <c r="X330" s="34"/>
      <c r="Y330" s="34"/>
      <c r="Z330" s="34"/>
      <c r="AA330" s="34"/>
      <c r="AB330" s="34"/>
      <c r="AC330" s="34"/>
      <c r="AD330" s="34"/>
      <c r="AE330" s="34"/>
      <c r="AR330" s="197" t="s">
        <v>153</v>
      </c>
      <c r="AT330" s="197" t="s">
        <v>149</v>
      </c>
      <c r="AU330" s="197" t="s">
        <v>83</v>
      </c>
      <c r="AY330" s="17" t="s">
        <v>116</v>
      </c>
      <c r="BE330" s="198">
        <f>IF(N330="základní",J330,0)</f>
        <v>0</v>
      </c>
      <c r="BF330" s="198">
        <f>IF(N330="snížená",J330,0)</f>
        <v>0</v>
      </c>
      <c r="BG330" s="198">
        <f>IF(N330="zákl. přenesená",J330,0)</f>
        <v>0</v>
      </c>
      <c r="BH330" s="198">
        <f>IF(N330="sníž. přenesená",J330,0)</f>
        <v>0</v>
      </c>
      <c r="BI330" s="198">
        <f>IF(N330="nulová",J330,0)</f>
        <v>0</v>
      </c>
      <c r="BJ330" s="17" t="s">
        <v>81</v>
      </c>
      <c r="BK330" s="198">
        <f>ROUND(I330*H330,2)</f>
        <v>0</v>
      </c>
      <c r="BL330" s="17" t="s">
        <v>124</v>
      </c>
      <c r="BM330" s="197" t="s">
        <v>402</v>
      </c>
    </row>
    <row r="331" spans="1:65" s="15" customFormat="1" x14ac:dyDescent="0.2">
      <c r="B331" s="232"/>
      <c r="C331" s="233"/>
      <c r="D331" s="201" t="s">
        <v>126</v>
      </c>
      <c r="E331" s="234" t="s">
        <v>1</v>
      </c>
      <c r="F331" s="235" t="s">
        <v>166</v>
      </c>
      <c r="G331" s="233"/>
      <c r="H331" s="234" t="s">
        <v>1</v>
      </c>
      <c r="I331" s="236"/>
      <c r="J331" s="233"/>
      <c r="K331" s="233"/>
      <c r="L331" s="237"/>
      <c r="M331" s="238"/>
      <c r="N331" s="239"/>
      <c r="O331" s="239"/>
      <c r="P331" s="239"/>
      <c r="Q331" s="239"/>
      <c r="R331" s="239"/>
      <c r="S331" s="239"/>
      <c r="T331" s="240"/>
      <c r="AT331" s="241" t="s">
        <v>126</v>
      </c>
      <c r="AU331" s="241" t="s">
        <v>83</v>
      </c>
      <c r="AV331" s="15" t="s">
        <v>81</v>
      </c>
      <c r="AW331" s="15" t="s">
        <v>30</v>
      </c>
      <c r="AX331" s="15" t="s">
        <v>73</v>
      </c>
      <c r="AY331" s="241" t="s">
        <v>116</v>
      </c>
    </row>
    <row r="332" spans="1:65" s="13" customFormat="1" x14ac:dyDescent="0.2">
      <c r="B332" s="199"/>
      <c r="C332" s="200"/>
      <c r="D332" s="201" t="s">
        <v>126</v>
      </c>
      <c r="E332" s="202" t="s">
        <v>1</v>
      </c>
      <c r="F332" s="203" t="s">
        <v>83</v>
      </c>
      <c r="G332" s="200"/>
      <c r="H332" s="204">
        <v>2</v>
      </c>
      <c r="I332" s="205"/>
      <c r="J332" s="200"/>
      <c r="K332" s="200"/>
      <c r="L332" s="206"/>
      <c r="M332" s="207"/>
      <c r="N332" s="208"/>
      <c r="O332" s="208"/>
      <c r="P332" s="208"/>
      <c r="Q332" s="208"/>
      <c r="R332" s="208"/>
      <c r="S332" s="208"/>
      <c r="T332" s="209"/>
      <c r="AT332" s="210" t="s">
        <v>126</v>
      </c>
      <c r="AU332" s="210" t="s">
        <v>83</v>
      </c>
      <c r="AV332" s="13" t="s">
        <v>83</v>
      </c>
      <c r="AW332" s="13" t="s">
        <v>30</v>
      </c>
      <c r="AX332" s="13" t="s">
        <v>73</v>
      </c>
      <c r="AY332" s="210" t="s">
        <v>116</v>
      </c>
    </row>
    <row r="333" spans="1:65" s="14" customFormat="1" x14ac:dyDescent="0.2">
      <c r="B333" s="211"/>
      <c r="C333" s="212"/>
      <c r="D333" s="201" t="s">
        <v>126</v>
      </c>
      <c r="E333" s="213" t="s">
        <v>1</v>
      </c>
      <c r="F333" s="214" t="s">
        <v>128</v>
      </c>
      <c r="G333" s="212"/>
      <c r="H333" s="215">
        <v>2</v>
      </c>
      <c r="I333" s="216"/>
      <c r="J333" s="212"/>
      <c r="K333" s="212"/>
      <c r="L333" s="217"/>
      <c r="M333" s="218"/>
      <c r="N333" s="219"/>
      <c r="O333" s="219"/>
      <c r="P333" s="219"/>
      <c r="Q333" s="219"/>
      <c r="R333" s="219"/>
      <c r="S333" s="219"/>
      <c r="T333" s="220"/>
      <c r="AT333" s="221" t="s">
        <v>126</v>
      </c>
      <c r="AU333" s="221" t="s">
        <v>83</v>
      </c>
      <c r="AV333" s="14" t="s">
        <v>124</v>
      </c>
      <c r="AW333" s="14" t="s">
        <v>30</v>
      </c>
      <c r="AX333" s="14" t="s">
        <v>81</v>
      </c>
      <c r="AY333" s="221" t="s">
        <v>116</v>
      </c>
    </row>
    <row r="334" spans="1:65" s="2" customFormat="1" ht="16.5" customHeight="1" x14ac:dyDescent="0.2">
      <c r="A334" s="34"/>
      <c r="B334" s="35"/>
      <c r="C334" s="222" t="s">
        <v>403</v>
      </c>
      <c r="D334" s="222" t="s">
        <v>149</v>
      </c>
      <c r="E334" s="223" t="s">
        <v>404</v>
      </c>
      <c r="F334" s="224" t="s">
        <v>405</v>
      </c>
      <c r="G334" s="225" t="s">
        <v>159</v>
      </c>
      <c r="H334" s="226">
        <v>2</v>
      </c>
      <c r="I334" s="251"/>
      <c r="J334" s="228">
        <f>ROUND(I334*H334,2)</f>
        <v>0</v>
      </c>
      <c r="K334" s="224" t="s">
        <v>123</v>
      </c>
      <c r="L334" s="229"/>
      <c r="M334" s="230" t="s">
        <v>1</v>
      </c>
      <c r="N334" s="231" t="s">
        <v>38</v>
      </c>
      <c r="O334" s="71"/>
      <c r="P334" s="195">
        <f>O334*H334</f>
        <v>0</v>
      </c>
      <c r="Q334" s="195">
        <v>2.2499999999999998E-3</v>
      </c>
      <c r="R334" s="195">
        <f>Q334*H334</f>
        <v>4.4999999999999997E-3</v>
      </c>
      <c r="S334" s="195">
        <v>0</v>
      </c>
      <c r="T334" s="196">
        <f>S334*H334</f>
        <v>0</v>
      </c>
      <c r="U334" s="34"/>
      <c r="V334" s="34"/>
      <c r="W334" s="34"/>
      <c r="X334" s="34"/>
      <c r="Y334" s="34"/>
      <c r="Z334" s="34"/>
      <c r="AA334" s="34"/>
      <c r="AB334" s="34"/>
      <c r="AC334" s="34"/>
      <c r="AD334" s="34"/>
      <c r="AE334" s="34"/>
      <c r="AR334" s="197" t="s">
        <v>153</v>
      </c>
      <c r="AT334" s="197" t="s">
        <v>149</v>
      </c>
      <c r="AU334" s="197" t="s">
        <v>83</v>
      </c>
      <c r="AY334" s="17" t="s">
        <v>116</v>
      </c>
      <c r="BE334" s="198">
        <f>IF(N334="základní",J334,0)</f>
        <v>0</v>
      </c>
      <c r="BF334" s="198">
        <f>IF(N334="snížená",J334,0)</f>
        <v>0</v>
      </c>
      <c r="BG334" s="198">
        <f>IF(N334="zákl. přenesená",J334,0)</f>
        <v>0</v>
      </c>
      <c r="BH334" s="198">
        <f>IF(N334="sníž. přenesená",J334,0)</f>
        <v>0</v>
      </c>
      <c r="BI334" s="198">
        <f>IF(N334="nulová",J334,0)</f>
        <v>0</v>
      </c>
      <c r="BJ334" s="17" t="s">
        <v>81</v>
      </c>
      <c r="BK334" s="198">
        <f>ROUND(I334*H334,2)</f>
        <v>0</v>
      </c>
      <c r="BL334" s="17" t="s">
        <v>124</v>
      </c>
      <c r="BM334" s="197" t="s">
        <v>406</v>
      </c>
    </row>
    <row r="335" spans="1:65" s="15" customFormat="1" x14ac:dyDescent="0.2">
      <c r="B335" s="232"/>
      <c r="C335" s="233"/>
      <c r="D335" s="201" t="s">
        <v>126</v>
      </c>
      <c r="E335" s="234" t="s">
        <v>1</v>
      </c>
      <c r="F335" s="235" t="s">
        <v>166</v>
      </c>
      <c r="G335" s="233"/>
      <c r="H335" s="234" t="s">
        <v>1</v>
      </c>
      <c r="I335" s="236"/>
      <c r="J335" s="233"/>
      <c r="K335" s="233"/>
      <c r="L335" s="237"/>
      <c r="M335" s="238"/>
      <c r="N335" s="239"/>
      <c r="O335" s="239"/>
      <c r="P335" s="239"/>
      <c r="Q335" s="239"/>
      <c r="R335" s="239"/>
      <c r="S335" s="239"/>
      <c r="T335" s="240"/>
      <c r="AT335" s="241" t="s">
        <v>126</v>
      </c>
      <c r="AU335" s="241" t="s">
        <v>83</v>
      </c>
      <c r="AV335" s="15" t="s">
        <v>81</v>
      </c>
      <c r="AW335" s="15" t="s">
        <v>30</v>
      </c>
      <c r="AX335" s="15" t="s">
        <v>73</v>
      </c>
      <c r="AY335" s="241" t="s">
        <v>116</v>
      </c>
    </row>
    <row r="336" spans="1:65" s="13" customFormat="1" x14ac:dyDescent="0.2">
      <c r="B336" s="199"/>
      <c r="C336" s="200"/>
      <c r="D336" s="201" t="s">
        <v>126</v>
      </c>
      <c r="E336" s="202" t="s">
        <v>1</v>
      </c>
      <c r="F336" s="203" t="s">
        <v>83</v>
      </c>
      <c r="G336" s="200"/>
      <c r="H336" s="204">
        <v>2</v>
      </c>
      <c r="I336" s="205"/>
      <c r="J336" s="200"/>
      <c r="K336" s="200"/>
      <c r="L336" s="206"/>
      <c r="M336" s="207"/>
      <c r="N336" s="208"/>
      <c r="O336" s="208"/>
      <c r="P336" s="208"/>
      <c r="Q336" s="208"/>
      <c r="R336" s="208"/>
      <c r="S336" s="208"/>
      <c r="T336" s="209"/>
      <c r="AT336" s="210" t="s">
        <v>126</v>
      </c>
      <c r="AU336" s="210" t="s">
        <v>83</v>
      </c>
      <c r="AV336" s="13" t="s">
        <v>83</v>
      </c>
      <c r="AW336" s="13" t="s">
        <v>30</v>
      </c>
      <c r="AX336" s="13" t="s">
        <v>73</v>
      </c>
      <c r="AY336" s="210" t="s">
        <v>116</v>
      </c>
    </row>
    <row r="337" spans="1:65" s="14" customFormat="1" x14ac:dyDescent="0.2">
      <c r="B337" s="211"/>
      <c r="C337" s="212"/>
      <c r="D337" s="201" t="s">
        <v>126</v>
      </c>
      <c r="E337" s="213" t="s">
        <v>1</v>
      </c>
      <c r="F337" s="214" t="s">
        <v>128</v>
      </c>
      <c r="G337" s="212"/>
      <c r="H337" s="215">
        <v>2</v>
      </c>
      <c r="I337" s="216"/>
      <c r="J337" s="212"/>
      <c r="K337" s="212"/>
      <c r="L337" s="217"/>
      <c r="M337" s="218"/>
      <c r="N337" s="219"/>
      <c r="O337" s="219"/>
      <c r="P337" s="219"/>
      <c r="Q337" s="219"/>
      <c r="R337" s="219"/>
      <c r="S337" s="219"/>
      <c r="T337" s="220"/>
      <c r="AT337" s="221" t="s">
        <v>126</v>
      </c>
      <c r="AU337" s="221" t="s">
        <v>83</v>
      </c>
      <c r="AV337" s="14" t="s">
        <v>124</v>
      </c>
      <c r="AW337" s="14" t="s">
        <v>30</v>
      </c>
      <c r="AX337" s="14" t="s">
        <v>81</v>
      </c>
      <c r="AY337" s="221" t="s">
        <v>116</v>
      </c>
    </row>
    <row r="338" spans="1:65" s="2" customFormat="1" ht="78" customHeight="1" x14ac:dyDescent="0.2">
      <c r="A338" s="34"/>
      <c r="B338" s="35"/>
      <c r="C338" s="186" t="s">
        <v>407</v>
      </c>
      <c r="D338" s="186" t="s">
        <v>119</v>
      </c>
      <c r="E338" s="187" t="s">
        <v>408</v>
      </c>
      <c r="F338" s="188" t="s">
        <v>409</v>
      </c>
      <c r="G338" s="189" t="s">
        <v>142</v>
      </c>
      <c r="H338" s="190">
        <v>7080</v>
      </c>
      <c r="I338" s="191"/>
      <c r="J338" s="192">
        <f>ROUND(I338*H338,2)</f>
        <v>0</v>
      </c>
      <c r="K338" s="188" t="s">
        <v>123</v>
      </c>
      <c r="L338" s="39"/>
      <c r="M338" s="193" t="s">
        <v>1</v>
      </c>
      <c r="N338" s="194" t="s">
        <v>38</v>
      </c>
      <c r="O338" s="71"/>
      <c r="P338" s="195">
        <f>O338*H338</f>
        <v>0</v>
      </c>
      <c r="Q338" s="195">
        <v>0</v>
      </c>
      <c r="R338" s="195">
        <f>Q338*H338</f>
        <v>0</v>
      </c>
      <c r="S338" s="195">
        <v>0</v>
      </c>
      <c r="T338" s="196">
        <f>S338*H338</f>
        <v>0</v>
      </c>
      <c r="U338" s="34"/>
      <c r="V338" s="34"/>
      <c r="W338" s="34"/>
      <c r="X338" s="34"/>
      <c r="Y338" s="34"/>
      <c r="Z338" s="34"/>
      <c r="AA338" s="34"/>
      <c r="AB338" s="34"/>
      <c r="AC338" s="34"/>
      <c r="AD338" s="34"/>
      <c r="AE338" s="34"/>
      <c r="AR338" s="197" t="s">
        <v>124</v>
      </c>
      <c r="AT338" s="197" t="s">
        <v>119</v>
      </c>
      <c r="AU338" s="197" t="s">
        <v>83</v>
      </c>
      <c r="AY338" s="17" t="s">
        <v>116</v>
      </c>
      <c r="BE338" s="198">
        <f>IF(N338="základní",J338,0)</f>
        <v>0</v>
      </c>
      <c r="BF338" s="198">
        <f>IF(N338="snížená",J338,0)</f>
        <v>0</v>
      </c>
      <c r="BG338" s="198">
        <f>IF(N338="zákl. přenesená",J338,0)</f>
        <v>0</v>
      </c>
      <c r="BH338" s="198">
        <f>IF(N338="sníž. přenesená",J338,0)</f>
        <v>0</v>
      </c>
      <c r="BI338" s="198">
        <f>IF(N338="nulová",J338,0)</f>
        <v>0</v>
      </c>
      <c r="BJ338" s="17" t="s">
        <v>81</v>
      </c>
      <c r="BK338" s="198">
        <f>ROUND(I338*H338,2)</f>
        <v>0</v>
      </c>
      <c r="BL338" s="17" t="s">
        <v>124</v>
      </c>
      <c r="BM338" s="197" t="s">
        <v>410</v>
      </c>
    </row>
    <row r="339" spans="1:65" s="13" customFormat="1" x14ac:dyDescent="0.2">
      <c r="B339" s="199"/>
      <c r="C339" s="200"/>
      <c r="D339" s="201" t="s">
        <v>126</v>
      </c>
      <c r="E339" s="202" t="s">
        <v>1</v>
      </c>
      <c r="F339" s="203" t="s">
        <v>132</v>
      </c>
      <c r="G339" s="200"/>
      <c r="H339" s="204">
        <v>7080</v>
      </c>
      <c r="I339" s="205"/>
      <c r="J339" s="200"/>
      <c r="K339" s="200"/>
      <c r="L339" s="206"/>
      <c r="M339" s="207"/>
      <c r="N339" s="208"/>
      <c r="O339" s="208"/>
      <c r="P339" s="208"/>
      <c r="Q339" s="208"/>
      <c r="R339" s="208"/>
      <c r="S339" s="208"/>
      <c r="T339" s="209"/>
      <c r="AT339" s="210" t="s">
        <v>126</v>
      </c>
      <c r="AU339" s="210" t="s">
        <v>83</v>
      </c>
      <c r="AV339" s="13" t="s">
        <v>83</v>
      </c>
      <c r="AW339" s="13" t="s">
        <v>30</v>
      </c>
      <c r="AX339" s="13" t="s">
        <v>73</v>
      </c>
      <c r="AY339" s="210" t="s">
        <v>116</v>
      </c>
    </row>
    <row r="340" spans="1:65" s="14" customFormat="1" x14ac:dyDescent="0.2">
      <c r="B340" s="211"/>
      <c r="C340" s="212"/>
      <c r="D340" s="201" t="s">
        <v>126</v>
      </c>
      <c r="E340" s="213" t="s">
        <v>1</v>
      </c>
      <c r="F340" s="214" t="s">
        <v>128</v>
      </c>
      <c r="G340" s="212"/>
      <c r="H340" s="215">
        <v>7080</v>
      </c>
      <c r="I340" s="216"/>
      <c r="J340" s="212"/>
      <c r="K340" s="212"/>
      <c r="L340" s="217"/>
      <c r="M340" s="218"/>
      <c r="N340" s="219"/>
      <c r="O340" s="219"/>
      <c r="P340" s="219"/>
      <c r="Q340" s="219"/>
      <c r="R340" s="219"/>
      <c r="S340" s="219"/>
      <c r="T340" s="220"/>
      <c r="AT340" s="221" t="s">
        <v>126</v>
      </c>
      <c r="AU340" s="221" t="s">
        <v>83</v>
      </c>
      <c r="AV340" s="14" t="s">
        <v>124</v>
      </c>
      <c r="AW340" s="14" t="s">
        <v>30</v>
      </c>
      <c r="AX340" s="14" t="s">
        <v>81</v>
      </c>
      <c r="AY340" s="221" t="s">
        <v>116</v>
      </c>
    </row>
    <row r="341" spans="1:65" s="2" customFormat="1" ht="66.75" customHeight="1" x14ac:dyDescent="0.2">
      <c r="A341" s="34"/>
      <c r="B341" s="35"/>
      <c r="C341" s="186" t="s">
        <v>411</v>
      </c>
      <c r="D341" s="186" t="s">
        <v>119</v>
      </c>
      <c r="E341" s="187" t="s">
        <v>412</v>
      </c>
      <c r="F341" s="188" t="s">
        <v>413</v>
      </c>
      <c r="G341" s="189" t="s">
        <v>122</v>
      </c>
      <c r="H341" s="190">
        <v>50</v>
      </c>
      <c r="I341" s="191"/>
      <c r="J341" s="192">
        <f>ROUND(I341*H341,2)</f>
        <v>0</v>
      </c>
      <c r="K341" s="188" t="s">
        <v>123</v>
      </c>
      <c r="L341" s="39"/>
      <c r="M341" s="193" t="s">
        <v>1</v>
      </c>
      <c r="N341" s="194" t="s">
        <v>38</v>
      </c>
      <c r="O341" s="71"/>
      <c r="P341" s="195">
        <f>O341*H341</f>
        <v>0</v>
      </c>
      <c r="Q341" s="195">
        <v>0</v>
      </c>
      <c r="R341" s="195">
        <f>Q341*H341</f>
        <v>0</v>
      </c>
      <c r="S341" s="195">
        <v>0</v>
      </c>
      <c r="T341" s="196">
        <f>S341*H341</f>
        <v>0</v>
      </c>
      <c r="U341" s="34"/>
      <c r="V341" s="34"/>
      <c r="W341" s="34"/>
      <c r="X341" s="34"/>
      <c r="Y341" s="34"/>
      <c r="Z341" s="34"/>
      <c r="AA341" s="34"/>
      <c r="AB341" s="34"/>
      <c r="AC341" s="34"/>
      <c r="AD341" s="34"/>
      <c r="AE341" s="34"/>
      <c r="AR341" s="197" t="s">
        <v>124</v>
      </c>
      <c r="AT341" s="197" t="s">
        <v>119</v>
      </c>
      <c r="AU341" s="197" t="s">
        <v>83</v>
      </c>
      <c r="AY341" s="17" t="s">
        <v>116</v>
      </c>
      <c r="BE341" s="198">
        <f>IF(N341="základní",J341,0)</f>
        <v>0</v>
      </c>
      <c r="BF341" s="198">
        <f>IF(N341="snížená",J341,0)</f>
        <v>0</v>
      </c>
      <c r="BG341" s="198">
        <f>IF(N341="zákl. přenesená",J341,0)</f>
        <v>0</v>
      </c>
      <c r="BH341" s="198">
        <f>IF(N341="sníž. přenesená",J341,0)</f>
        <v>0</v>
      </c>
      <c r="BI341" s="198">
        <f>IF(N341="nulová",J341,0)</f>
        <v>0</v>
      </c>
      <c r="BJ341" s="17" t="s">
        <v>81</v>
      </c>
      <c r="BK341" s="198">
        <f>ROUND(I341*H341,2)</f>
        <v>0</v>
      </c>
      <c r="BL341" s="17" t="s">
        <v>124</v>
      </c>
      <c r="BM341" s="197" t="s">
        <v>414</v>
      </c>
    </row>
    <row r="342" spans="1:65" s="13" customFormat="1" x14ac:dyDescent="0.2">
      <c r="B342" s="199"/>
      <c r="C342" s="200"/>
      <c r="D342" s="201" t="s">
        <v>126</v>
      </c>
      <c r="E342" s="202" t="s">
        <v>1</v>
      </c>
      <c r="F342" s="203" t="s">
        <v>415</v>
      </c>
      <c r="G342" s="200"/>
      <c r="H342" s="204">
        <v>50</v>
      </c>
      <c r="I342" s="205"/>
      <c r="J342" s="200"/>
      <c r="K342" s="200"/>
      <c r="L342" s="206"/>
      <c r="M342" s="207"/>
      <c r="N342" s="208"/>
      <c r="O342" s="208"/>
      <c r="P342" s="208"/>
      <c r="Q342" s="208"/>
      <c r="R342" s="208"/>
      <c r="S342" s="208"/>
      <c r="T342" s="209"/>
      <c r="AT342" s="210" t="s">
        <v>126</v>
      </c>
      <c r="AU342" s="210" t="s">
        <v>83</v>
      </c>
      <c r="AV342" s="13" t="s">
        <v>83</v>
      </c>
      <c r="AW342" s="13" t="s">
        <v>30</v>
      </c>
      <c r="AX342" s="13" t="s">
        <v>73</v>
      </c>
      <c r="AY342" s="210" t="s">
        <v>116</v>
      </c>
    </row>
    <row r="343" spans="1:65" s="14" customFormat="1" x14ac:dyDescent="0.2">
      <c r="B343" s="211"/>
      <c r="C343" s="212"/>
      <c r="D343" s="201" t="s">
        <v>126</v>
      </c>
      <c r="E343" s="213" t="s">
        <v>1</v>
      </c>
      <c r="F343" s="214" t="s">
        <v>128</v>
      </c>
      <c r="G343" s="212"/>
      <c r="H343" s="215">
        <v>50</v>
      </c>
      <c r="I343" s="216"/>
      <c r="J343" s="212"/>
      <c r="K343" s="212"/>
      <c r="L343" s="217"/>
      <c r="M343" s="218"/>
      <c r="N343" s="219"/>
      <c r="O343" s="219"/>
      <c r="P343" s="219"/>
      <c r="Q343" s="219"/>
      <c r="R343" s="219"/>
      <c r="S343" s="219"/>
      <c r="T343" s="220"/>
      <c r="AT343" s="221" t="s">
        <v>126</v>
      </c>
      <c r="AU343" s="221" t="s">
        <v>83</v>
      </c>
      <c r="AV343" s="14" t="s">
        <v>124</v>
      </c>
      <c r="AW343" s="14" t="s">
        <v>30</v>
      </c>
      <c r="AX343" s="14" t="s">
        <v>81</v>
      </c>
      <c r="AY343" s="221" t="s">
        <v>116</v>
      </c>
    </row>
    <row r="344" spans="1:65" s="2" customFormat="1" ht="49.15" customHeight="1" x14ac:dyDescent="0.2">
      <c r="A344" s="34"/>
      <c r="B344" s="35"/>
      <c r="C344" s="186" t="s">
        <v>416</v>
      </c>
      <c r="D344" s="186" t="s">
        <v>119</v>
      </c>
      <c r="E344" s="187" t="s">
        <v>417</v>
      </c>
      <c r="F344" s="188" t="s">
        <v>418</v>
      </c>
      <c r="G344" s="189" t="s">
        <v>159</v>
      </c>
      <c r="H344" s="190">
        <v>50</v>
      </c>
      <c r="I344" s="191"/>
      <c r="J344" s="192">
        <f>ROUND(I344*H344,2)</f>
        <v>0</v>
      </c>
      <c r="K344" s="188" t="s">
        <v>123</v>
      </c>
      <c r="L344" s="39"/>
      <c r="M344" s="193" t="s">
        <v>1</v>
      </c>
      <c r="N344" s="194" t="s">
        <v>38</v>
      </c>
      <c r="O344" s="71"/>
      <c r="P344" s="195">
        <f>O344*H344</f>
        <v>0</v>
      </c>
      <c r="Q344" s="195">
        <v>0</v>
      </c>
      <c r="R344" s="195">
        <f>Q344*H344</f>
        <v>0</v>
      </c>
      <c r="S344" s="195">
        <v>0</v>
      </c>
      <c r="T344" s="196">
        <f>S344*H344</f>
        <v>0</v>
      </c>
      <c r="U344" s="34"/>
      <c r="V344" s="34"/>
      <c r="W344" s="34"/>
      <c r="X344" s="34"/>
      <c r="Y344" s="34"/>
      <c r="Z344" s="34"/>
      <c r="AA344" s="34"/>
      <c r="AB344" s="34"/>
      <c r="AC344" s="34"/>
      <c r="AD344" s="34"/>
      <c r="AE344" s="34"/>
      <c r="AR344" s="197" t="s">
        <v>124</v>
      </c>
      <c r="AT344" s="197" t="s">
        <v>119</v>
      </c>
      <c r="AU344" s="197" t="s">
        <v>83</v>
      </c>
      <c r="AY344" s="17" t="s">
        <v>116</v>
      </c>
      <c r="BE344" s="198">
        <f>IF(N344="základní",J344,0)</f>
        <v>0</v>
      </c>
      <c r="BF344" s="198">
        <f>IF(N344="snížená",J344,0)</f>
        <v>0</v>
      </c>
      <c r="BG344" s="198">
        <f>IF(N344="zákl. přenesená",J344,0)</f>
        <v>0</v>
      </c>
      <c r="BH344" s="198">
        <f>IF(N344="sníž. přenesená",J344,0)</f>
        <v>0</v>
      </c>
      <c r="BI344" s="198">
        <f>IF(N344="nulová",J344,0)</f>
        <v>0</v>
      </c>
      <c r="BJ344" s="17" t="s">
        <v>81</v>
      </c>
      <c r="BK344" s="198">
        <f>ROUND(I344*H344,2)</f>
        <v>0</v>
      </c>
      <c r="BL344" s="17" t="s">
        <v>124</v>
      </c>
      <c r="BM344" s="197" t="s">
        <v>419</v>
      </c>
    </row>
    <row r="345" spans="1:65" s="13" customFormat="1" x14ac:dyDescent="0.2">
      <c r="B345" s="199"/>
      <c r="C345" s="200"/>
      <c r="D345" s="201" t="s">
        <v>126</v>
      </c>
      <c r="E345" s="202" t="s">
        <v>1</v>
      </c>
      <c r="F345" s="203" t="s">
        <v>420</v>
      </c>
      <c r="G345" s="200"/>
      <c r="H345" s="204">
        <v>50</v>
      </c>
      <c r="I345" s="205"/>
      <c r="J345" s="200"/>
      <c r="K345" s="200"/>
      <c r="L345" s="206"/>
      <c r="M345" s="207"/>
      <c r="N345" s="208"/>
      <c r="O345" s="208"/>
      <c r="P345" s="208"/>
      <c r="Q345" s="208"/>
      <c r="R345" s="208"/>
      <c r="S345" s="208"/>
      <c r="T345" s="209"/>
      <c r="AT345" s="210" t="s">
        <v>126</v>
      </c>
      <c r="AU345" s="210" t="s">
        <v>83</v>
      </c>
      <c r="AV345" s="13" t="s">
        <v>83</v>
      </c>
      <c r="AW345" s="13" t="s">
        <v>30</v>
      </c>
      <c r="AX345" s="13" t="s">
        <v>73</v>
      </c>
      <c r="AY345" s="210" t="s">
        <v>116</v>
      </c>
    </row>
    <row r="346" spans="1:65" s="14" customFormat="1" x14ac:dyDescent="0.2">
      <c r="B346" s="211"/>
      <c r="C346" s="212"/>
      <c r="D346" s="201" t="s">
        <v>126</v>
      </c>
      <c r="E346" s="213" t="s">
        <v>1</v>
      </c>
      <c r="F346" s="214" t="s">
        <v>128</v>
      </c>
      <c r="G346" s="212"/>
      <c r="H346" s="215">
        <v>50</v>
      </c>
      <c r="I346" s="216"/>
      <c r="J346" s="212"/>
      <c r="K346" s="212"/>
      <c r="L346" s="217"/>
      <c r="M346" s="218"/>
      <c r="N346" s="219"/>
      <c r="O346" s="219"/>
      <c r="P346" s="219"/>
      <c r="Q346" s="219"/>
      <c r="R346" s="219"/>
      <c r="S346" s="219"/>
      <c r="T346" s="220"/>
      <c r="AT346" s="221" t="s">
        <v>126</v>
      </c>
      <c r="AU346" s="221" t="s">
        <v>83</v>
      </c>
      <c r="AV346" s="14" t="s">
        <v>124</v>
      </c>
      <c r="AW346" s="14" t="s">
        <v>30</v>
      </c>
      <c r="AX346" s="14" t="s">
        <v>81</v>
      </c>
      <c r="AY346" s="221" t="s">
        <v>116</v>
      </c>
    </row>
    <row r="347" spans="1:65" s="2" customFormat="1" ht="62.65" customHeight="1" x14ac:dyDescent="0.2">
      <c r="A347" s="34"/>
      <c r="B347" s="35"/>
      <c r="C347" s="186" t="s">
        <v>421</v>
      </c>
      <c r="D347" s="186" t="s">
        <v>119</v>
      </c>
      <c r="E347" s="187" t="s">
        <v>422</v>
      </c>
      <c r="F347" s="188" t="s">
        <v>423</v>
      </c>
      <c r="G347" s="189" t="s">
        <v>184</v>
      </c>
      <c r="H347" s="190">
        <v>50</v>
      </c>
      <c r="I347" s="191"/>
      <c r="J347" s="192">
        <f>ROUND(I347*H347,2)</f>
        <v>0</v>
      </c>
      <c r="K347" s="188" t="s">
        <v>123</v>
      </c>
      <c r="L347" s="39"/>
      <c r="M347" s="193" t="s">
        <v>1</v>
      </c>
      <c r="N347" s="194" t="s">
        <v>38</v>
      </c>
      <c r="O347" s="71"/>
      <c r="P347" s="195">
        <f>O347*H347</f>
        <v>0</v>
      </c>
      <c r="Q347" s="195">
        <v>0</v>
      </c>
      <c r="R347" s="195">
        <f>Q347*H347</f>
        <v>0</v>
      </c>
      <c r="S347" s="195">
        <v>0</v>
      </c>
      <c r="T347" s="196">
        <f>S347*H347</f>
        <v>0</v>
      </c>
      <c r="U347" s="34"/>
      <c r="V347" s="34"/>
      <c r="W347" s="34"/>
      <c r="X347" s="34"/>
      <c r="Y347" s="34"/>
      <c r="Z347" s="34"/>
      <c r="AA347" s="34"/>
      <c r="AB347" s="34"/>
      <c r="AC347" s="34"/>
      <c r="AD347" s="34"/>
      <c r="AE347" s="34"/>
      <c r="AR347" s="197" t="s">
        <v>124</v>
      </c>
      <c r="AT347" s="197" t="s">
        <v>119</v>
      </c>
      <c r="AU347" s="197" t="s">
        <v>83</v>
      </c>
      <c r="AY347" s="17" t="s">
        <v>116</v>
      </c>
      <c r="BE347" s="198">
        <f>IF(N347="základní",J347,0)</f>
        <v>0</v>
      </c>
      <c r="BF347" s="198">
        <f>IF(N347="snížená",J347,0)</f>
        <v>0</v>
      </c>
      <c r="BG347" s="198">
        <f>IF(N347="zákl. přenesená",J347,0)</f>
        <v>0</v>
      </c>
      <c r="BH347" s="198">
        <f>IF(N347="sníž. přenesená",J347,0)</f>
        <v>0</v>
      </c>
      <c r="BI347" s="198">
        <f>IF(N347="nulová",J347,0)</f>
        <v>0</v>
      </c>
      <c r="BJ347" s="17" t="s">
        <v>81</v>
      </c>
      <c r="BK347" s="198">
        <f>ROUND(I347*H347,2)</f>
        <v>0</v>
      </c>
      <c r="BL347" s="17" t="s">
        <v>124</v>
      </c>
      <c r="BM347" s="197" t="s">
        <v>424</v>
      </c>
    </row>
    <row r="348" spans="1:65" s="13" customFormat="1" x14ac:dyDescent="0.2">
      <c r="B348" s="199"/>
      <c r="C348" s="200"/>
      <c r="D348" s="201" t="s">
        <v>126</v>
      </c>
      <c r="E348" s="202" t="s">
        <v>1</v>
      </c>
      <c r="F348" s="203" t="s">
        <v>425</v>
      </c>
      <c r="G348" s="200"/>
      <c r="H348" s="204">
        <v>50</v>
      </c>
      <c r="I348" s="205"/>
      <c r="J348" s="200"/>
      <c r="K348" s="200"/>
      <c r="L348" s="206"/>
      <c r="M348" s="207"/>
      <c r="N348" s="208"/>
      <c r="O348" s="208"/>
      <c r="P348" s="208"/>
      <c r="Q348" s="208"/>
      <c r="R348" s="208"/>
      <c r="S348" s="208"/>
      <c r="T348" s="209"/>
      <c r="AT348" s="210" t="s">
        <v>126</v>
      </c>
      <c r="AU348" s="210" t="s">
        <v>83</v>
      </c>
      <c r="AV348" s="13" t="s">
        <v>83</v>
      </c>
      <c r="AW348" s="13" t="s">
        <v>30</v>
      </c>
      <c r="AX348" s="13" t="s">
        <v>73</v>
      </c>
      <c r="AY348" s="210" t="s">
        <v>116</v>
      </c>
    </row>
    <row r="349" spans="1:65" s="14" customFormat="1" x14ac:dyDescent="0.2">
      <c r="B349" s="211"/>
      <c r="C349" s="212"/>
      <c r="D349" s="201" t="s">
        <v>126</v>
      </c>
      <c r="E349" s="213" t="s">
        <v>1</v>
      </c>
      <c r="F349" s="214" t="s">
        <v>128</v>
      </c>
      <c r="G349" s="212"/>
      <c r="H349" s="215">
        <v>50</v>
      </c>
      <c r="I349" s="216"/>
      <c r="J349" s="212"/>
      <c r="K349" s="212"/>
      <c r="L349" s="217"/>
      <c r="M349" s="218"/>
      <c r="N349" s="219"/>
      <c r="O349" s="219"/>
      <c r="P349" s="219"/>
      <c r="Q349" s="219"/>
      <c r="R349" s="219"/>
      <c r="S349" s="219"/>
      <c r="T349" s="220"/>
      <c r="AT349" s="221" t="s">
        <v>126</v>
      </c>
      <c r="AU349" s="221" t="s">
        <v>83</v>
      </c>
      <c r="AV349" s="14" t="s">
        <v>124</v>
      </c>
      <c r="AW349" s="14" t="s">
        <v>30</v>
      </c>
      <c r="AX349" s="14" t="s">
        <v>81</v>
      </c>
      <c r="AY349" s="221" t="s">
        <v>116</v>
      </c>
    </row>
    <row r="350" spans="1:65" s="2" customFormat="1" ht="21.75" customHeight="1" x14ac:dyDescent="0.2">
      <c r="A350" s="34"/>
      <c r="B350" s="35"/>
      <c r="C350" s="222" t="s">
        <v>214</v>
      </c>
      <c r="D350" s="222" t="s">
        <v>149</v>
      </c>
      <c r="E350" s="223" t="s">
        <v>426</v>
      </c>
      <c r="F350" s="224" t="s">
        <v>427</v>
      </c>
      <c r="G350" s="225" t="s">
        <v>142</v>
      </c>
      <c r="H350" s="226">
        <v>5</v>
      </c>
      <c r="I350" s="227"/>
      <c r="J350" s="228">
        <f>ROUND(I350*H350,2)</f>
        <v>0</v>
      </c>
      <c r="K350" s="224" t="s">
        <v>123</v>
      </c>
      <c r="L350" s="229"/>
      <c r="M350" s="230" t="s">
        <v>1</v>
      </c>
      <c r="N350" s="231" t="s">
        <v>38</v>
      </c>
      <c r="O350" s="71"/>
      <c r="P350" s="195">
        <f>O350*H350</f>
        <v>0</v>
      </c>
      <c r="Q350" s="195">
        <v>2.234</v>
      </c>
      <c r="R350" s="195">
        <f>Q350*H350</f>
        <v>11.17</v>
      </c>
      <c r="S350" s="195">
        <v>0</v>
      </c>
      <c r="T350" s="196">
        <f>S350*H350</f>
        <v>0</v>
      </c>
      <c r="U350" s="34"/>
      <c r="V350" s="34"/>
      <c r="W350" s="34"/>
      <c r="X350" s="34"/>
      <c r="Y350" s="34"/>
      <c r="Z350" s="34"/>
      <c r="AA350" s="34"/>
      <c r="AB350" s="34"/>
      <c r="AC350" s="34"/>
      <c r="AD350" s="34"/>
      <c r="AE350" s="34"/>
      <c r="AR350" s="197" t="s">
        <v>153</v>
      </c>
      <c r="AT350" s="197" t="s">
        <v>149</v>
      </c>
      <c r="AU350" s="197" t="s">
        <v>83</v>
      </c>
      <c r="AY350" s="17" t="s">
        <v>116</v>
      </c>
      <c r="BE350" s="198">
        <f>IF(N350="základní",J350,0)</f>
        <v>0</v>
      </c>
      <c r="BF350" s="198">
        <f>IF(N350="snížená",J350,0)</f>
        <v>0</v>
      </c>
      <c r="BG350" s="198">
        <f>IF(N350="zákl. přenesená",J350,0)</f>
        <v>0</v>
      </c>
      <c r="BH350" s="198">
        <f>IF(N350="sníž. přenesená",J350,0)</f>
        <v>0</v>
      </c>
      <c r="BI350" s="198">
        <f>IF(N350="nulová",J350,0)</f>
        <v>0</v>
      </c>
      <c r="BJ350" s="17" t="s">
        <v>81</v>
      </c>
      <c r="BK350" s="198">
        <f>ROUND(I350*H350,2)</f>
        <v>0</v>
      </c>
      <c r="BL350" s="17" t="s">
        <v>124</v>
      </c>
      <c r="BM350" s="197" t="s">
        <v>428</v>
      </c>
    </row>
    <row r="351" spans="1:65" s="13" customFormat="1" ht="22.5" x14ac:dyDescent="0.2">
      <c r="B351" s="199"/>
      <c r="C351" s="200"/>
      <c r="D351" s="201" t="s">
        <v>126</v>
      </c>
      <c r="E351" s="202" t="s">
        <v>1</v>
      </c>
      <c r="F351" s="203" t="s">
        <v>429</v>
      </c>
      <c r="G351" s="200"/>
      <c r="H351" s="204">
        <v>1.5</v>
      </c>
      <c r="I351" s="205"/>
      <c r="J351" s="200"/>
      <c r="K351" s="200"/>
      <c r="L351" s="206"/>
      <c r="M351" s="207"/>
      <c r="N351" s="208"/>
      <c r="O351" s="208"/>
      <c r="P351" s="208"/>
      <c r="Q351" s="208"/>
      <c r="R351" s="208"/>
      <c r="S351" s="208"/>
      <c r="T351" s="209"/>
      <c r="AT351" s="210" t="s">
        <v>126</v>
      </c>
      <c r="AU351" s="210" t="s">
        <v>83</v>
      </c>
      <c r="AV351" s="13" t="s">
        <v>83</v>
      </c>
      <c r="AW351" s="13" t="s">
        <v>30</v>
      </c>
      <c r="AX351" s="13" t="s">
        <v>73</v>
      </c>
      <c r="AY351" s="210" t="s">
        <v>116</v>
      </c>
    </row>
    <row r="352" spans="1:65" s="13" customFormat="1" x14ac:dyDescent="0.2">
      <c r="B352" s="199"/>
      <c r="C352" s="200"/>
      <c r="D352" s="201" t="s">
        <v>126</v>
      </c>
      <c r="E352" s="202" t="s">
        <v>1</v>
      </c>
      <c r="F352" s="203" t="s">
        <v>430</v>
      </c>
      <c r="G352" s="200"/>
      <c r="H352" s="204">
        <v>3.5</v>
      </c>
      <c r="I352" s="205"/>
      <c r="J352" s="200"/>
      <c r="K352" s="200"/>
      <c r="L352" s="206"/>
      <c r="M352" s="207"/>
      <c r="N352" s="208"/>
      <c r="O352" s="208"/>
      <c r="P352" s="208"/>
      <c r="Q352" s="208"/>
      <c r="R352" s="208"/>
      <c r="S352" s="208"/>
      <c r="T352" s="209"/>
      <c r="AT352" s="210" t="s">
        <v>126</v>
      </c>
      <c r="AU352" s="210" t="s">
        <v>83</v>
      </c>
      <c r="AV352" s="13" t="s">
        <v>83</v>
      </c>
      <c r="AW352" s="13" t="s">
        <v>30</v>
      </c>
      <c r="AX352" s="13" t="s">
        <v>73</v>
      </c>
      <c r="AY352" s="210" t="s">
        <v>116</v>
      </c>
    </row>
    <row r="353" spans="1:65" s="14" customFormat="1" x14ac:dyDescent="0.2">
      <c r="B353" s="211"/>
      <c r="C353" s="212"/>
      <c r="D353" s="201" t="s">
        <v>126</v>
      </c>
      <c r="E353" s="213" t="s">
        <v>1</v>
      </c>
      <c r="F353" s="214" t="s">
        <v>128</v>
      </c>
      <c r="G353" s="212"/>
      <c r="H353" s="215">
        <v>5</v>
      </c>
      <c r="I353" s="216"/>
      <c r="J353" s="212"/>
      <c r="K353" s="212"/>
      <c r="L353" s="217"/>
      <c r="M353" s="218"/>
      <c r="N353" s="219"/>
      <c r="O353" s="219"/>
      <c r="P353" s="219"/>
      <c r="Q353" s="219"/>
      <c r="R353" s="219"/>
      <c r="S353" s="219"/>
      <c r="T353" s="220"/>
      <c r="AT353" s="221" t="s">
        <v>126</v>
      </c>
      <c r="AU353" s="221" t="s">
        <v>83</v>
      </c>
      <c r="AV353" s="14" t="s">
        <v>124</v>
      </c>
      <c r="AW353" s="14" t="s">
        <v>30</v>
      </c>
      <c r="AX353" s="14" t="s">
        <v>81</v>
      </c>
      <c r="AY353" s="221" t="s">
        <v>116</v>
      </c>
    </row>
    <row r="354" spans="1:65" s="2" customFormat="1" ht="62.65" customHeight="1" x14ac:dyDescent="0.2">
      <c r="A354" s="34"/>
      <c r="B354" s="35"/>
      <c r="C354" s="186" t="s">
        <v>431</v>
      </c>
      <c r="D354" s="186" t="s">
        <v>119</v>
      </c>
      <c r="E354" s="187" t="s">
        <v>432</v>
      </c>
      <c r="F354" s="188" t="s">
        <v>433</v>
      </c>
      <c r="G354" s="189" t="s">
        <v>142</v>
      </c>
      <c r="H354" s="190">
        <v>600</v>
      </c>
      <c r="I354" s="191"/>
      <c r="J354" s="192">
        <f>ROUND(I354*H354,2)</f>
        <v>0</v>
      </c>
      <c r="K354" s="188" t="s">
        <v>123</v>
      </c>
      <c r="L354" s="39"/>
      <c r="M354" s="193" t="s">
        <v>1</v>
      </c>
      <c r="N354" s="194" t="s">
        <v>38</v>
      </c>
      <c r="O354" s="71"/>
      <c r="P354" s="195">
        <f>O354*H354</f>
        <v>0</v>
      </c>
      <c r="Q354" s="195">
        <v>0</v>
      </c>
      <c r="R354" s="195">
        <f>Q354*H354</f>
        <v>0</v>
      </c>
      <c r="S354" s="195">
        <v>0</v>
      </c>
      <c r="T354" s="196">
        <f>S354*H354</f>
        <v>0</v>
      </c>
      <c r="U354" s="34"/>
      <c r="V354" s="34"/>
      <c r="W354" s="34"/>
      <c r="X354" s="34"/>
      <c r="Y354" s="34"/>
      <c r="Z354" s="34"/>
      <c r="AA354" s="34"/>
      <c r="AB354" s="34"/>
      <c r="AC354" s="34"/>
      <c r="AD354" s="34"/>
      <c r="AE354" s="34"/>
      <c r="AR354" s="197" t="s">
        <v>124</v>
      </c>
      <c r="AT354" s="197" t="s">
        <v>119</v>
      </c>
      <c r="AU354" s="197" t="s">
        <v>83</v>
      </c>
      <c r="AY354" s="17" t="s">
        <v>116</v>
      </c>
      <c r="BE354" s="198">
        <f>IF(N354="základní",J354,0)</f>
        <v>0</v>
      </c>
      <c r="BF354" s="198">
        <f>IF(N354="snížená",J354,0)</f>
        <v>0</v>
      </c>
      <c r="BG354" s="198">
        <f>IF(N354="zákl. přenesená",J354,0)</f>
        <v>0</v>
      </c>
      <c r="BH354" s="198">
        <f>IF(N354="sníž. přenesená",J354,0)</f>
        <v>0</v>
      </c>
      <c r="BI354" s="198">
        <f>IF(N354="nulová",J354,0)</f>
        <v>0</v>
      </c>
      <c r="BJ354" s="17" t="s">
        <v>81</v>
      </c>
      <c r="BK354" s="198">
        <f>ROUND(I354*H354,2)</f>
        <v>0</v>
      </c>
      <c r="BL354" s="17" t="s">
        <v>124</v>
      </c>
      <c r="BM354" s="197" t="s">
        <v>434</v>
      </c>
    </row>
    <row r="355" spans="1:65" s="13" customFormat="1" x14ac:dyDescent="0.2">
      <c r="B355" s="199"/>
      <c r="C355" s="200"/>
      <c r="D355" s="201" t="s">
        <v>126</v>
      </c>
      <c r="E355" s="202" t="s">
        <v>1</v>
      </c>
      <c r="F355" s="203" t="s">
        <v>435</v>
      </c>
      <c r="G355" s="200"/>
      <c r="H355" s="204">
        <v>450</v>
      </c>
      <c r="I355" s="205"/>
      <c r="J355" s="200"/>
      <c r="K355" s="200"/>
      <c r="L355" s="206"/>
      <c r="M355" s="207"/>
      <c r="N355" s="208"/>
      <c r="O355" s="208"/>
      <c r="P355" s="208"/>
      <c r="Q355" s="208"/>
      <c r="R355" s="208"/>
      <c r="S355" s="208"/>
      <c r="T355" s="209"/>
      <c r="AT355" s="210" t="s">
        <v>126</v>
      </c>
      <c r="AU355" s="210" t="s">
        <v>83</v>
      </c>
      <c r="AV355" s="13" t="s">
        <v>83</v>
      </c>
      <c r="AW355" s="13" t="s">
        <v>30</v>
      </c>
      <c r="AX355" s="13" t="s">
        <v>73</v>
      </c>
      <c r="AY355" s="210" t="s">
        <v>116</v>
      </c>
    </row>
    <row r="356" spans="1:65" s="13" customFormat="1" x14ac:dyDescent="0.2">
      <c r="B356" s="199"/>
      <c r="C356" s="200"/>
      <c r="D356" s="201" t="s">
        <v>126</v>
      </c>
      <c r="E356" s="202" t="s">
        <v>1</v>
      </c>
      <c r="F356" s="203" t="s">
        <v>436</v>
      </c>
      <c r="G356" s="200"/>
      <c r="H356" s="204">
        <v>150</v>
      </c>
      <c r="I356" s="205"/>
      <c r="J356" s="200"/>
      <c r="K356" s="200"/>
      <c r="L356" s="206"/>
      <c r="M356" s="207"/>
      <c r="N356" s="208"/>
      <c r="O356" s="208"/>
      <c r="P356" s="208"/>
      <c r="Q356" s="208"/>
      <c r="R356" s="208"/>
      <c r="S356" s="208"/>
      <c r="T356" s="209"/>
      <c r="AT356" s="210" t="s">
        <v>126</v>
      </c>
      <c r="AU356" s="210" t="s">
        <v>83</v>
      </c>
      <c r="AV356" s="13" t="s">
        <v>83</v>
      </c>
      <c r="AW356" s="13" t="s">
        <v>30</v>
      </c>
      <c r="AX356" s="13" t="s">
        <v>73</v>
      </c>
      <c r="AY356" s="210" t="s">
        <v>116</v>
      </c>
    </row>
    <row r="357" spans="1:65" s="14" customFormat="1" x14ac:dyDescent="0.2">
      <c r="B357" s="211"/>
      <c r="C357" s="212"/>
      <c r="D357" s="201" t="s">
        <v>126</v>
      </c>
      <c r="E357" s="213" t="s">
        <v>1</v>
      </c>
      <c r="F357" s="214" t="s">
        <v>128</v>
      </c>
      <c r="G357" s="212"/>
      <c r="H357" s="215">
        <v>600</v>
      </c>
      <c r="I357" s="216"/>
      <c r="J357" s="212"/>
      <c r="K357" s="212"/>
      <c r="L357" s="217"/>
      <c r="M357" s="218"/>
      <c r="N357" s="219"/>
      <c r="O357" s="219"/>
      <c r="P357" s="219"/>
      <c r="Q357" s="219"/>
      <c r="R357" s="219"/>
      <c r="S357" s="219"/>
      <c r="T357" s="220"/>
      <c r="AT357" s="221" t="s">
        <v>126</v>
      </c>
      <c r="AU357" s="221" t="s">
        <v>83</v>
      </c>
      <c r="AV357" s="14" t="s">
        <v>124</v>
      </c>
      <c r="AW357" s="14" t="s">
        <v>30</v>
      </c>
      <c r="AX357" s="14" t="s">
        <v>81</v>
      </c>
      <c r="AY357" s="221" t="s">
        <v>116</v>
      </c>
    </row>
    <row r="358" spans="1:65" s="2" customFormat="1" ht="55.5" customHeight="1" x14ac:dyDescent="0.2">
      <c r="A358" s="34"/>
      <c r="B358" s="35"/>
      <c r="C358" s="186" t="s">
        <v>437</v>
      </c>
      <c r="D358" s="186" t="s">
        <v>119</v>
      </c>
      <c r="E358" s="187" t="s">
        <v>438</v>
      </c>
      <c r="F358" s="188" t="s">
        <v>439</v>
      </c>
      <c r="G358" s="189" t="s">
        <v>122</v>
      </c>
      <c r="H358" s="190">
        <v>2400</v>
      </c>
      <c r="I358" s="191"/>
      <c r="J358" s="192">
        <f>ROUND(I358*H358,2)</f>
        <v>0</v>
      </c>
      <c r="K358" s="188" t="s">
        <v>123</v>
      </c>
      <c r="L358" s="39"/>
      <c r="M358" s="193" t="s">
        <v>1</v>
      </c>
      <c r="N358" s="194" t="s">
        <v>38</v>
      </c>
      <c r="O358" s="71"/>
      <c r="P358" s="195">
        <f>O358*H358</f>
        <v>0</v>
      </c>
      <c r="Q358" s="195">
        <v>0</v>
      </c>
      <c r="R358" s="195">
        <f>Q358*H358</f>
        <v>0</v>
      </c>
      <c r="S358" s="195">
        <v>0</v>
      </c>
      <c r="T358" s="196">
        <f>S358*H358</f>
        <v>0</v>
      </c>
      <c r="U358" s="34"/>
      <c r="V358" s="34"/>
      <c r="W358" s="34"/>
      <c r="X358" s="34"/>
      <c r="Y358" s="34"/>
      <c r="Z358" s="34"/>
      <c r="AA358" s="34"/>
      <c r="AB358" s="34"/>
      <c r="AC358" s="34"/>
      <c r="AD358" s="34"/>
      <c r="AE358" s="34"/>
      <c r="AR358" s="197" t="s">
        <v>124</v>
      </c>
      <c r="AT358" s="197" t="s">
        <v>119</v>
      </c>
      <c r="AU358" s="197" t="s">
        <v>83</v>
      </c>
      <c r="AY358" s="17" t="s">
        <v>116</v>
      </c>
      <c r="BE358" s="198">
        <f>IF(N358="základní",J358,0)</f>
        <v>0</v>
      </c>
      <c r="BF358" s="198">
        <f>IF(N358="snížená",J358,0)</f>
        <v>0</v>
      </c>
      <c r="BG358" s="198">
        <f>IF(N358="zákl. přenesená",J358,0)</f>
        <v>0</v>
      </c>
      <c r="BH358" s="198">
        <f>IF(N358="sníž. přenesená",J358,0)</f>
        <v>0</v>
      </c>
      <c r="BI358" s="198">
        <f>IF(N358="nulová",J358,0)</f>
        <v>0</v>
      </c>
      <c r="BJ358" s="17" t="s">
        <v>81</v>
      </c>
      <c r="BK358" s="198">
        <f>ROUND(I358*H358,2)</f>
        <v>0</v>
      </c>
      <c r="BL358" s="17" t="s">
        <v>124</v>
      </c>
      <c r="BM358" s="197" t="s">
        <v>440</v>
      </c>
    </row>
    <row r="359" spans="1:65" s="13" customFormat="1" x14ac:dyDescent="0.2">
      <c r="B359" s="199"/>
      <c r="C359" s="200"/>
      <c r="D359" s="201" t="s">
        <v>126</v>
      </c>
      <c r="E359" s="202" t="s">
        <v>1</v>
      </c>
      <c r="F359" s="203" t="s">
        <v>441</v>
      </c>
      <c r="G359" s="200"/>
      <c r="H359" s="204">
        <v>1800</v>
      </c>
      <c r="I359" s="205"/>
      <c r="J359" s="200"/>
      <c r="K359" s="200"/>
      <c r="L359" s="206"/>
      <c r="M359" s="207"/>
      <c r="N359" s="208"/>
      <c r="O359" s="208"/>
      <c r="P359" s="208"/>
      <c r="Q359" s="208"/>
      <c r="R359" s="208"/>
      <c r="S359" s="208"/>
      <c r="T359" s="209"/>
      <c r="AT359" s="210" t="s">
        <v>126</v>
      </c>
      <c r="AU359" s="210" t="s">
        <v>83</v>
      </c>
      <c r="AV359" s="13" t="s">
        <v>83</v>
      </c>
      <c r="AW359" s="13" t="s">
        <v>30</v>
      </c>
      <c r="AX359" s="13" t="s">
        <v>73</v>
      </c>
      <c r="AY359" s="210" t="s">
        <v>116</v>
      </c>
    </row>
    <row r="360" spans="1:65" s="13" customFormat="1" x14ac:dyDescent="0.2">
      <c r="B360" s="199"/>
      <c r="C360" s="200"/>
      <c r="D360" s="201" t="s">
        <v>126</v>
      </c>
      <c r="E360" s="202" t="s">
        <v>1</v>
      </c>
      <c r="F360" s="203" t="s">
        <v>442</v>
      </c>
      <c r="G360" s="200"/>
      <c r="H360" s="204">
        <v>450</v>
      </c>
      <c r="I360" s="205"/>
      <c r="J360" s="200"/>
      <c r="K360" s="200"/>
      <c r="L360" s="206"/>
      <c r="M360" s="207"/>
      <c r="N360" s="208"/>
      <c r="O360" s="208"/>
      <c r="P360" s="208"/>
      <c r="Q360" s="208"/>
      <c r="R360" s="208"/>
      <c r="S360" s="208"/>
      <c r="T360" s="209"/>
      <c r="AT360" s="210" t="s">
        <v>126</v>
      </c>
      <c r="AU360" s="210" t="s">
        <v>83</v>
      </c>
      <c r="AV360" s="13" t="s">
        <v>83</v>
      </c>
      <c r="AW360" s="13" t="s">
        <v>30</v>
      </c>
      <c r="AX360" s="13" t="s">
        <v>73</v>
      </c>
      <c r="AY360" s="210" t="s">
        <v>116</v>
      </c>
    </row>
    <row r="361" spans="1:65" s="13" customFormat="1" x14ac:dyDescent="0.2">
      <c r="B361" s="199"/>
      <c r="C361" s="200"/>
      <c r="D361" s="201" t="s">
        <v>126</v>
      </c>
      <c r="E361" s="202" t="s">
        <v>1</v>
      </c>
      <c r="F361" s="203" t="s">
        <v>443</v>
      </c>
      <c r="G361" s="200"/>
      <c r="H361" s="204">
        <v>150</v>
      </c>
      <c r="I361" s="205"/>
      <c r="J361" s="200"/>
      <c r="K361" s="200"/>
      <c r="L361" s="206"/>
      <c r="M361" s="207"/>
      <c r="N361" s="208"/>
      <c r="O361" s="208"/>
      <c r="P361" s="208"/>
      <c r="Q361" s="208"/>
      <c r="R361" s="208"/>
      <c r="S361" s="208"/>
      <c r="T361" s="209"/>
      <c r="AT361" s="210" t="s">
        <v>126</v>
      </c>
      <c r="AU361" s="210" t="s">
        <v>83</v>
      </c>
      <c r="AV361" s="13" t="s">
        <v>83</v>
      </c>
      <c r="AW361" s="13" t="s">
        <v>30</v>
      </c>
      <c r="AX361" s="13" t="s">
        <v>73</v>
      </c>
      <c r="AY361" s="210" t="s">
        <v>116</v>
      </c>
    </row>
    <row r="362" spans="1:65" s="14" customFormat="1" x14ac:dyDescent="0.2">
      <c r="B362" s="211"/>
      <c r="C362" s="212"/>
      <c r="D362" s="201" t="s">
        <v>126</v>
      </c>
      <c r="E362" s="213" t="s">
        <v>1</v>
      </c>
      <c r="F362" s="214" t="s">
        <v>128</v>
      </c>
      <c r="G362" s="212"/>
      <c r="H362" s="215">
        <v>2400</v>
      </c>
      <c r="I362" s="216"/>
      <c r="J362" s="212"/>
      <c r="K362" s="212"/>
      <c r="L362" s="217"/>
      <c r="M362" s="218"/>
      <c r="N362" s="219"/>
      <c r="O362" s="219"/>
      <c r="P362" s="219"/>
      <c r="Q362" s="219"/>
      <c r="R362" s="219"/>
      <c r="S362" s="219"/>
      <c r="T362" s="220"/>
      <c r="AT362" s="221" t="s">
        <v>126</v>
      </c>
      <c r="AU362" s="221" t="s">
        <v>83</v>
      </c>
      <c r="AV362" s="14" t="s">
        <v>124</v>
      </c>
      <c r="AW362" s="14" t="s">
        <v>30</v>
      </c>
      <c r="AX362" s="14" t="s">
        <v>81</v>
      </c>
      <c r="AY362" s="221" t="s">
        <v>116</v>
      </c>
    </row>
    <row r="363" spans="1:65" s="2" customFormat="1" ht="55.5" customHeight="1" x14ac:dyDescent="0.2">
      <c r="A363" s="34"/>
      <c r="B363" s="35"/>
      <c r="C363" s="186" t="s">
        <v>444</v>
      </c>
      <c r="D363" s="186" t="s">
        <v>119</v>
      </c>
      <c r="E363" s="187" t="s">
        <v>445</v>
      </c>
      <c r="F363" s="188" t="s">
        <v>446</v>
      </c>
      <c r="G363" s="189" t="s">
        <v>122</v>
      </c>
      <c r="H363" s="190">
        <v>5500</v>
      </c>
      <c r="I363" s="191"/>
      <c r="J363" s="192">
        <f>ROUND(I363*H363,2)</f>
        <v>0</v>
      </c>
      <c r="K363" s="188" t="s">
        <v>123</v>
      </c>
      <c r="L363" s="39"/>
      <c r="M363" s="193" t="s">
        <v>1</v>
      </c>
      <c r="N363" s="194" t="s">
        <v>38</v>
      </c>
      <c r="O363" s="71"/>
      <c r="P363" s="195">
        <f>O363*H363</f>
        <v>0</v>
      </c>
      <c r="Q363" s="195">
        <v>0</v>
      </c>
      <c r="R363" s="195">
        <f>Q363*H363</f>
        <v>0</v>
      </c>
      <c r="S363" s="195">
        <v>0</v>
      </c>
      <c r="T363" s="196">
        <f>S363*H363</f>
        <v>0</v>
      </c>
      <c r="U363" s="34"/>
      <c r="V363" s="34"/>
      <c r="W363" s="34"/>
      <c r="X363" s="34"/>
      <c r="Y363" s="34"/>
      <c r="Z363" s="34"/>
      <c r="AA363" s="34"/>
      <c r="AB363" s="34"/>
      <c r="AC363" s="34"/>
      <c r="AD363" s="34"/>
      <c r="AE363" s="34"/>
      <c r="AR363" s="197" t="s">
        <v>124</v>
      </c>
      <c r="AT363" s="197" t="s">
        <v>119</v>
      </c>
      <c r="AU363" s="197" t="s">
        <v>83</v>
      </c>
      <c r="AY363" s="17" t="s">
        <v>116</v>
      </c>
      <c r="BE363" s="198">
        <f>IF(N363="základní",J363,0)</f>
        <v>0</v>
      </c>
      <c r="BF363" s="198">
        <f>IF(N363="snížená",J363,0)</f>
        <v>0</v>
      </c>
      <c r="BG363" s="198">
        <f>IF(N363="zákl. přenesená",J363,0)</f>
        <v>0</v>
      </c>
      <c r="BH363" s="198">
        <f>IF(N363="sníž. přenesená",J363,0)</f>
        <v>0</v>
      </c>
      <c r="BI363" s="198">
        <f>IF(N363="nulová",J363,0)</f>
        <v>0</v>
      </c>
      <c r="BJ363" s="17" t="s">
        <v>81</v>
      </c>
      <c r="BK363" s="198">
        <f>ROUND(I363*H363,2)</f>
        <v>0</v>
      </c>
      <c r="BL363" s="17" t="s">
        <v>124</v>
      </c>
      <c r="BM363" s="197" t="s">
        <v>447</v>
      </c>
    </row>
    <row r="364" spans="1:65" s="13" customFormat="1" x14ac:dyDescent="0.2">
      <c r="B364" s="199"/>
      <c r="C364" s="200"/>
      <c r="D364" s="201" t="s">
        <v>126</v>
      </c>
      <c r="E364" s="202" t="s">
        <v>1</v>
      </c>
      <c r="F364" s="203" t="s">
        <v>448</v>
      </c>
      <c r="G364" s="200"/>
      <c r="H364" s="204">
        <v>5500</v>
      </c>
      <c r="I364" s="205"/>
      <c r="J364" s="200"/>
      <c r="K364" s="200"/>
      <c r="L364" s="206"/>
      <c r="M364" s="207"/>
      <c r="N364" s="208"/>
      <c r="O364" s="208"/>
      <c r="P364" s="208"/>
      <c r="Q364" s="208"/>
      <c r="R364" s="208"/>
      <c r="S364" s="208"/>
      <c r="T364" s="209"/>
      <c r="AT364" s="210" t="s">
        <v>126</v>
      </c>
      <c r="AU364" s="210" t="s">
        <v>83</v>
      </c>
      <c r="AV364" s="13" t="s">
        <v>83</v>
      </c>
      <c r="AW364" s="13" t="s">
        <v>30</v>
      </c>
      <c r="AX364" s="13" t="s">
        <v>73</v>
      </c>
      <c r="AY364" s="210" t="s">
        <v>116</v>
      </c>
    </row>
    <row r="365" spans="1:65" s="14" customFormat="1" x14ac:dyDescent="0.2">
      <c r="B365" s="211"/>
      <c r="C365" s="212"/>
      <c r="D365" s="201" t="s">
        <v>126</v>
      </c>
      <c r="E365" s="213" t="s">
        <v>1</v>
      </c>
      <c r="F365" s="214" t="s">
        <v>128</v>
      </c>
      <c r="G365" s="212"/>
      <c r="H365" s="215">
        <v>5500</v>
      </c>
      <c r="I365" s="216"/>
      <c r="J365" s="212"/>
      <c r="K365" s="212"/>
      <c r="L365" s="217"/>
      <c r="M365" s="218"/>
      <c r="N365" s="219"/>
      <c r="O365" s="219"/>
      <c r="P365" s="219"/>
      <c r="Q365" s="219"/>
      <c r="R365" s="219"/>
      <c r="S365" s="219"/>
      <c r="T365" s="220"/>
      <c r="AT365" s="221" t="s">
        <v>126</v>
      </c>
      <c r="AU365" s="221" t="s">
        <v>83</v>
      </c>
      <c r="AV365" s="14" t="s">
        <v>124</v>
      </c>
      <c r="AW365" s="14" t="s">
        <v>30</v>
      </c>
      <c r="AX365" s="14" t="s">
        <v>81</v>
      </c>
      <c r="AY365" s="221" t="s">
        <v>116</v>
      </c>
    </row>
    <row r="366" spans="1:65" s="2" customFormat="1" ht="76.349999999999994" customHeight="1" x14ac:dyDescent="0.2">
      <c r="A366" s="34"/>
      <c r="B366" s="35"/>
      <c r="C366" s="186" t="s">
        <v>449</v>
      </c>
      <c r="D366" s="186" t="s">
        <v>119</v>
      </c>
      <c r="E366" s="187" t="s">
        <v>450</v>
      </c>
      <c r="F366" s="188" t="s">
        <v>451</v>
      </c>
      <c r="G366" s="189" t="s">
        <v>142</v>
      </c>
      <c r="H366" s="190">
        <v>27</v>
      </c>
      <c r="I366" s="191"/>
      <c r="J366" s="192">
        <f>ROUND(I366*H366,2)</f>
        <v>0</v>
      </c>
      <c r="K366" s="188" t="s">
        <v>1</v>
      </c>
      <c r="L366" s="39"/>
      <c r="M366" s="193" t="s">
        <v>1</v>
      </c>
      <c r="N366" s="194" t="s">
        <v>38</v>
      </c>
      <c r="O366" s="71"/>
      <c r="P366" s="195">
        <f>O366*H366</f>
        <v>0</v>
      </c>
      <c r="Q366" s="195">
        <v>0</v>
      </c>
      <c r="R366" s="195">
        <f>Q366*H366</f>
        <v>0</v>
      </c>
      <c r="S366" s="195">
        <v>0</v>
      </c>
      <c r="T366" s="196">
        <f>S366*H366</f>
        <v>0</v>
      </c>
      <c r="U366" s="34"/>
      <c r="V366" s="34"/>
      <c r="W366" s="34"/>
      <c r="X366" s="34"/>
      <c r="Y366" s="34"/>
      <c r="Z366" s="34"/>
      <c r="AA366" s="34"/>
      <c r="AB366" s="34"/>
      <c r="AC366" s="34"/>
      <c r="AD366" s="34"/>
      <c r="AE366" s="34"/>
      <c r="AR366" s="197" t="s">
        <v>124</v>
      </c>
      <c r="AT366" s="197" t="s">
        <v>119</v>
      </c>
      <c r="AU366" s="197" t="s">
        <v>83</v>
      </c>
      <c r="AY366" s="17" t="s">
        <v>116</v>
      </c>
      <c r="BE366" s="198">
        <f>IF(N366="základní",J366,0)</f>
        <v>0</v>
      </c>
      <c r="BF366" s="198">
        <f>IF(N366="snížená",J366,0)</f>
        <v>0</v>
      </c>
      <c r="BG366" s="198">
        <f>IF(N366="zákl. přenesená",J366,0)</f>
        <v>0</v>
      </c>
      <c r="BH366" s="198">
        <f>IF(N366="sníž. přenesená",J366,0)</f>
        <v>0</v>
      </c>
      <c r="BI366" s="198">
        <f>IF(N366="nulová",J366,0)</f>
        <v>0</v>
      </c>
      <c r="BJ366" s="17" t="s">
        <v>81</v>
      </c>
      <c r="BK366" s="198">
        <f>ROUND(I366*H366,2)</f>
        <v>0</v>
      </c>
      <c r="BL366" s="17" t="s">
        <v>124</v>
      </c>
      <c r="BM366" s="197" t="s">
        <v>452</v>
      </c>
    </row>
    <row r="367" spans="1:65" s="13" customFormat="1" x14ac:dyDescent="0.2">
      <c r="B367" s="199"/>
      <c r="C367" s="200"/>
      <c r="D367" s="201" t="s">
        <v>126</v>
      </c>
      <c r="E367" s="202" t="s">
        <v>1</v>
      </c>
      <c r="F367" s="203" t="s">
        <v>453</v>
      </c>
      <c r="G367" s="200"/>
      <c r="H367" s="204">
        <v>12</v>
      </c>
      <c r="I367" s="205"/>
      <c r="J367" s="200"/>
      <c r="K367" s="200"/>
      <c r="L367" s="206"/>
      <c r="M367" s="207"/>
      <c r="N367" s="208"/>
      <c r="O367" s="208"/>
      <c r="P367" s="208"/>
      <c r="Q367" s="208"/>
      <c r="R367" s="208"/>
      <c r="S367" s="208"/>
      <c r="T367" s="209"/>
      <c r="AT367" s="210" t="s">
        <v>126</v>
      </c>
      <c r="AU367" s="210" t="s">
        <v>83</v>
      </c>
      <c r="AV367" s="13" t="s">
        <v>83</v>
      </c>
      <c r="AW367" s="13" t="s">
        <v>30</v>
      </c>
      <c r="AX367" s="13" t="s">
        <v>73</v>
      </c>
      <c r="AY367" s="210" t="s">
        <v>116</v>
      </c>
    </row>
    <row r="368" spans="1:65" s="13" customFormat="1" x14ac:dyDescent="0.2">
      <c r="B368" s="199"/>
      <c r="C368" s="200"/>
      <c r="D368" s="201" t="s">
        <v>126</v>
      </c>
      <c r="E368" s="202" t="s">
        <v>1</v>
      </c>
      <c r="F368" s="203" t="s">
        <v>454</v>
      </c>
      <c r="G368" s="200"/>
      <c r="H368" s="204">
        <v>15</v>
      </c>
      <c r="I368" s="205"/>
      <c r="J368" s="200"/>
      <c r="K368" s="200"/>
      <c r="L368" s="206"/>
      <c r="M368" s="207"/>
      <c r="N368" s="208"/>
      <c r="O368" s="208"/>
      <c r="P368" s="208"/>
      <c r="Q368" s="208"/>
      <c r="R368" s="208"/>
      <c r="S368" s="208"/>
      <c r="T368" s="209"/>
      <c r="AT368" s="210" t="s">
        <v>126</v>
      </c>
      <c r="AU368" s="210" t="s">
        <v>83</v>
      </c>
      <c r="AV368" s="13" t="s">
        <v>83</v>
      </c>
      <c r="AW368" s="13" t="s">
        <v>30</v>
      </c>
      <c r="AX368" s="13" t="s">
        <v>73</v>
      </c>
      <c r="AY368" s="210" t="s">
        <v>116</v>
      </c>
    </row>
    <row r="369" spans="1:65" s="14" customFormat="1" x14ac:dyDescent="0.2">
      <c r="B369" s="211"/>
      <c r="C369" s="212"/>
      <c r="D369" s="201" t="s">
        <v>126</v>
      </c>
      <c r="E369" s="213" t="s">
        <v>1</v>
      </c>
      <c r="F369" s="214" t="s">
        <v>128</v>
      </c>
      <c r="G369" s="212"/>
      <c r="H369" s="215">
        <v>27</v>
      </c>
      <c r="I369" s="216"/>
      <c r="J369" s="212"/>
      <c r="K369" s="212"/>
      <c r="L369" s="217"/>
      <c r="M369" s="218"/>
      <c r="N369" s="219"/>
      <c r="O369" s="219"/>
      <c r="P369" s="219"/>
      <c r="Q369" s="219"/>
      <c r="R369" s="219"/>
      <c r="S369" s="219"/>
      <c r="T369" s="220"/>
      <c r="AT369" s="221" t="s">
        <v>126</v>
      </c>
      <c r="AU369" s="221" t="s">
        <v>83</v>
      </c>
      <c r="AV369" s="14" t="s">
        <v>124</v>
      </c>
      <c r="AW369" s="14" t="s">
        <v>30</v>
      </c>
      <c r="AX369" s="14" t="s">
        <v>81</v>
      </c>
      <c r="AY369" s="221" t="s">
        <v>116</v>
      </c>
    </row>
    <row r="370" spans="1:65" s="12" customFormat="1" ht="22.9" customHeight="1" x14ac:dyDescent="0.2">
      <c r="B370" s="170"/>
      <c r="C370" s="171"/>
      <c r="D370" s="172" t="s">
        <v>72</v>
      </c>
      <c r="E370" s="184" t="s">
        <v>455</v>
      </c>
      <c r="F370" s="184" t="s">
        <v>456</v>
      </c>
      <c r="G370" s="171"/>
      <c r="H370" s="171"/>
      <c r="I370" s="174"/>
      <c r="J370" s="185">
        <f>BK370</f>
        <v>0</v>
      </c>
      <c r="K370" s="171"/>
      <c r="L370" s="176"/>
      <c r="M370" s="177"/>
      <c r="N370" s="178"/>
      <c r="O370" s="178"/>
      <c r="P370" s="179">
        <f>SUM(P371:P400)</f>
        <v>0</v>
      </c>
      <c r="Q370" s="178"/>
      <c r="R370" s="179">
        <f>SUM(R371:R400)</f>
        <v>0</v>
      </c>
      <c r="S370" s="178"/>
      <c r="T370" s="180">
        <f>SUM(T371:T400)</f>
        <v>0</v>
      </c>
      <c r="AR370" s="181" t="s">
        <v>124</v>
      </c>
      <c r="AT370" s="182" t="s">
        <v>72</v>
      </c>
      <c r="AU370" s="182" t="s">
        <v>81</v>
      </c>
      <c r="AY370" s="181" t="s">
        <v>116</v>
      </c>
      <c r="BK370" s="183">
        <f>SUM(BK371:BK400)</f>
        <v>0</v>
      </c>
    </row>
    <row r="371" spans="1:65" s="2" customFormat="1" ht="78" customHeight="1" x14ac:dyDescent="0.2">
      <c r="A371" s="34"/>
      <c r="B371" s="35"/>
      <c r="C371" s="186" t="s">
        <v>457</v>
      </c>
      <c r="D371" s="186" t="s">
        <v>119</v>
      </c>
      <c r="E371" s="187" t="s">
        <v>458</v>
      </c>
      <c r="F371" s="188" t="s">
        <v>459</v>
      </c>
      <c r="G371" s="189" t="s">
        <v>159</v>
      </c>
      <c r="H371" s="190">
        <v>2</v>
      </c>
      <c r="I371" s="191"/>
      <c r="J371" s="192">
        <f>ROUND(I371*H371,2)</f>
        <v>0</v>
      </c>
      <c r="K371" s="188" t="s">
        <v>123</v>
      </c>
      <c r="L371" s="39"/>
      <c r="M371" s="193" t="s">
        <v>1</v>
      </c>
      <c r="N371" s="194" t="s">
        <v>38</v>
      </c>
      <c r="O371" s="71"/>
      <c r="P371" s="195">
        <f>O371*H371</f>
        <v>0</v>
      </c>
      <c r="Q371" s="195">
        <v>0</v>
      </c>
      <c r="R371" s="195">
        <f>Q371*H371</f>
        <v>0</v>
      </c>
      <c r="S371" s="195">
        <v>0</v>
      </c>
      <c r="T371" s="196">
        <f>S371*H371</f>
        <v>0</v>
      </c>
      <c r="U371" s="34"/>
      <c r="V371" s="34"/>
      <c r="W371" s="34"/>
      <c r="X371" s="34"/>
      <c r="Y371" s="34"/>
      <c r="Z371" s="34"/>
      <c r="AA371" s="34"/>
      <c r="AB371" s="34"/>
      <c r="AC371" s="34"/>
      <c r="AD371" s="34"/>
      <c r="AE371" s="34"/>
      <c r="AR371" s="197" t="s">
        <v>124</v>
      </c>
      <c r="AT371" s="197" t="s">
        <v>119</v>
      </c>
      <c r="AU371" s="197" t="s">
        <v>83</v>
      </c>
      <c r="AY371" s="17" t="s">
        <v>116</v>
      </c>
      <c r="BE371" s="198">
        <f>IF(N371="základní",J371,0)</f>
        <v>0</v>
      </c>
      <c r="BF371" s="198">
        <f>IF(N371="snížená",J371,0)</f>
        <v>0</v>
      </c>
      <c r="BG371" s="198">
        <f>IF(N371="zákl. přenesená",J371,0)</f>
        <v>0</v>
      </c>
      <c r="BH371" s="198">
        <f>IF(N371="sníž. přenesená",J371,0)</f>
        <v>0</v>
      </c>
      <c r="BI371" s="198">
        <f>IF(N371="nulová",J371,0)</f>
        <v>0</v>
      </c>
      <c r="BJ371" s="17" t="s">
        <v>81</v>
      </c>
      <c r="BK371" s="198">
        <f>ROUND(I371*H371,2)</f>
        <v>0</v>
      </c>
      <c r="BL371" s="17" t="s">
        <v>124</v>
      </c>
      <c r="BM371" s="197" t="s">
        <v>460</v>
      </c>
    </row>
    <row r="372" spans="1:65" s="13" customFormat="1" x14ac:dyDescent="0.2">
      <c r="B372" s="199"/>
      <c r="C372" s="200"/>
      <c r="D372" s="201" t="s">
        <v>126</v>
      </c>
      <c r="E372" s="202" t="s">
        <v>1</v>
      </c>
      <c r="F372" s="203" t="s">
        <v>83</v>
      </c>
      <c r="G372" s="200"/>
      <c r="H372" s="204">
        <v>2</v>
      </c>
      <c r="I372" s="205"/>
      <c r="J372" s="200"/>
      <c r="K372" s="200"/>
      <c r="L372" s="206"/>
      <c r="M372" s="207"/>
      <c r="N372" s="208"/>
      <c r="O372" s="208"/>
      <c r="P372" s="208"/>
      <c r="Q372" s="208"/>
      <c r="R372" s="208"/>
      <c r="S372" s="208"/>
      <c r="T372" s="209"/>
      <c r="AT372" s="210" t="s">
        <v>126</v>
      </c>
      <c r="AU372" s="210" t="s">
        <v>83</v>
      </c>
      <c r="AV372" s="13" t="s">
        <v>83</v>
      </c>
      <c r="AW372" s="13" t="s">
        <v>30</v>
      </c>
      <c r="AX372" s="13" t="s">
        <v>73</v>
      </c>
      <c r="AY372" s="210" t="s">
        <v>116</v>
      </c>
    </row>
    <row r="373" spans="1:65" s="14" customFormat="1" x14ac:dyDescent="0.2">
      <c r="B373" s="211"/>
      <c r="C373" s="212"/>
      <c r="D373" s="201" t="s">
        <v>126</v>
      </c>
      <c r="E373" s="213" t="s">
        <v>1</v>
      </c>
      <c r="F373" s="214" t="s">
        <v>128</v>
      </c>
      <c r="G373" s="212"/>
      <c r="H373" s="215">
        <v>2</v>
      </c>
      <c r="I373" s="216"/>
      <c r="J373" s="212"/>
      <c r="K373" s="212"/>
      <c r="L373" s="217"/>
      <c r="M373" s="218"/>
      <c r="N373" s="219"/>
      <c r="O373" s="219"/>
      <c r="P373" s="219"/>
      <c r="Q373" s="219"/>
      <c r="R373" s="219"/>
      <c r="S373" s="219"/>
      <c r="T373" s="220"/>
      <c r="AT373" s="221" t="s">
        <v>126</v>
      </c>
      <c r="AU373" s="221" t="s">
        <v>83</v>
      </c>
      <c r="AV373" s="14" t="s">
        <v>124</v>
      </c>
      <c r="AW373" s="14" t="s">
        <v>30</v>
      </c>
      <c r="AX373" s="14" t="s">
        <v>81</v>
      </c>
      <c r="AY373" s="221" t="s">
        <v>116</v>
      </c>
    </row>
    <row r="374" spans="1:65" s="2" customFormat="1" ht="37.9" customHeight="1" x14ac:dyDescent="0.2">
      <c r="A374" s="34"/>
      <c r="B374" s="35"/>
      <c r="C374" s="186" t="s">
        <v>461</v>
      </c>
      <c r="D374" s="186" t="s">
        <v>119</v>
      </c>
      <c r="E374" s="187" t="s">
        <v>462</v>
      </c>
      <c r="F374" s="188" t="s">
        <v>463</v>
      </c>
      <c r="G374" s="189" t="s">
        <v>159</v>
      </c>
      <c r="H374" s="190">
        <v>8</v>
      </c>
      <c r="I374" s="191"/>
      <c r="J374" s="192">
        <f>ROUND(I374*H374,2)</f>
        <v>0</v>
      </c>
      <c r="K374" s="188" t="s">
        <v>123</v>
      </c>
      <c r="L374" s="39"/>
      <c r="M374" s="193" t="s">
        <v>1</v>
      </c>
      <c r="N374" s="194" t="s">
        <v>38</v>
      </c>
      <c r="O374" s="71"/>
      <c r="P374" s="195">
        <f>O374*H374</f>
        <v>0</v>
      </c>
      <c r="Q374" s="195">
        <v>0</v>
      </c>
      <c r="R374" s="195">
        <f>Q374*H374</f>
        <v>0</v>
      </c>
      <c r="S374" s="195">
        <v>0</v>
      </c>
      <c r="T374" s="196">
        <f>S374*H374</f>
        <v>0</v>
      </c>
      <c r="U374" s="34"/>
      <c r="V374" s="34"/>
      <c r="W374" s="34"/>
      <c r="X374" s="34"/>
      <c r="Y374" s="34"/>
      <c r="Z374" s="34"/>
      <c r="AA374" s="34"/>
      <c r="AB374" s="34"/>
      <c r="AC374" s="34"/>
      <c r="AD374" s="34"/>
      <c r="AE374" s="34"/>
      <c r="AR374" s="197" t="s">
        <v>464</v>
      </c>
      <c r="AT374" s="197" t="s">
        <v>119</v>
      </c>
      <c r="AU374" s="197" t="s">
        <v>83</v>
      </c>
      <c r="AY374" s="17" t="s">
        <v>116</v>
      </c>
      <c r="BE374" s="198">
        <f>IF(N374="základní",J374,0)</f>
        <v>0</v>
      </c>
      <c r="BF374" s="198">
        <f>IF(N374="snížená",J374,0)</f>
        <v>0</v>
      </c>
      <c r="BG374" s="198">
        <f>IF(N374="zákl. přenesená",J374,0)</f>
        <v>0</v>
      </c>
      <c r="BH374" s="198">
        <f>IF(N374="sníž. přenesená",J374,0)</f>
        <v>0</v>
      </c>
      <c r="BI374" s="198">
        <f>IF(N374="nulová",J374,0)</f>
        <v>0</v>
      </c>
      <c r="BJ374" s="17" t="s">
        <v>81</v>
      </c>
      <c r="BK374" s="198">
        <f>ROUND(I374*H374,2)</f>
        <v>0</v>
      </c>
      <c r="BL374" s="17" t="s">
        <v>464</v>
      </c>
      <c r="BM374" s="197" t="s">
        <v>465</v>
      </c>
    </row>
    <row r="375" spans="1:65" s="13" customFormat="1" x14ac:dyDescent="0.2">
      <c r="B375" s="199"/>
      <c r="C375" s="200"/>
      <c r="D375" s="201" t="s">
        <v>126</v>
      </c>
      <c r="E375" s="202" t="s">
        <v>1</v>
      </c>
      <c r="F375" s="203" t="s">
        <v>153</v>
      </c>
      <c r="G375" s="200"/>
      <c r="H375" s="204">
        <v>8</v>
      </c>
      <c r="I375" s="205"/>
      <c r="J375" s="200"/>
      <c r="K375" s="200"/>
      <c r="L375" s="206"/>
      <c r="M375" s="207"/>
      <c r="N375" s="208"/>
      <c r="O375" s="208"/>
      <c r="P375" s="208"/>
      <c r="Q375" s="208"/>
      <c r="R375" s="208"/>
      <c r="S375" s="208"/>
      <c r="T375" s="209"/>
      <c r="AT375" s="210" t="s">
        <v>126</v>
      </c>
      <c r="AU375" s="210" t="s">
        <v>83</v>
      </c>
      <c r="AV375" s="13" t="s">
        <v>83</v>
      </c>
      <c r="AW375" s="13" t="s">
        <v>30</v>
      </c>
      <c r="AX375" s="13" t="s">
        <v>73</v>
      </c>
      <c r="AY375" s="210" t="s">
        <v>116</v>
      </c>
    </row>
    <row r="376" spans="1:65" s="14" customFormat="1" x14ac:dyDescent="0.2">
      <c r="B376" s="211"/>
      <c r="C376" s="212"/>
      <c r="D376" s="201" t="s">
        <v>126</v>
      </c>
      <c r="E376" s="213" t="s">
        <v>1</v>
      </c>
      <c r="F376" s="214" t="s">
        <v>128</v>
      </c>
      <c r="G376" s="212"/>
      <c r="H376" s="215">
        <v>8</v>
      </c>
      <c r="I376" s="216"/>
      <c r="J376" s="212"/>
      <c r="K376" s="212"/>
      <c r="L376" s="217"/>
      <c r="M376" s="218"/>
      <c r="N376" s="219"/>
      <c r="O376" s="219"/>
      <c r="P376" s="219"/>
      <c r="Q376" s="219"/>
      <c r="R376" s="219"/>
      <c r="S376" s="219"/>
      <c r="T376" s="220"/>
      <c r="AT376" s="221" t="s">
        <v>126</v>
      </c>
      <c r="AU376" s="221" t="s">
        <v>83</v>
      </c>
      <c r="AV376" s="14" t="s">
        <v>124</v>
      </c>
      <c r="AW376" s="14" t="s">
        <v>30</v>
      </c>
      <c r="AX376" s="14" t="s">
        <v>81</v>
      </c>
      <c r="AY376" s="221" t="s">
        <v>116</v>
      </c>
    </row>
    <row r="377" spans="1:65" s="2" customFormat="1" ht="21.75" customHeight="1" x14ac:dyDescent="0.2">
      <c r="A377" s="34"/>
      <c r="B377" s="35"/>
      <c r="C377" s="186" t="s">
        <v>466</v>
      </c>
      <c r="D377" s="186" t="s">
        <v>119</v>
      </c>
      <c r="E377" s="187" t="s">
        <v>467</v>
      </c>
      <c r="F377" s="188" t="s">
        <v>468</v>
      </c>
      <c r="G377" s="189" t="s">
        <v>159</v>
      </c>
      <c r="H377" s="190">
        <v>8</v>
      </c>
      <c r="I377" s="191"/>
      <c r="J377" s="192">
        <f>ROUND(I377*H377,2)</f>
        <v>0</v>
      </c>
      <c r="K377" s="188" t="s">
        <v>123</v>
      </c>
      <c r="L377" s="39"/>
      <c r="M377" s="193" t="s">
        <v>1</v>
      </c>
      <c r="N377" s="194" t="s">
        <v>38</v>
      </c>
      <c r="O377" s="71"/>
      <c r="P377" s="195">
        <f>O377*H377</f>
        <v>0</v>
      </c>
      <c r="Q377" s="195">
        <v>0</v>
      </c>
      <c r="R377" s="195">
        <f>Q377*H377</f>
        <v>0</v>
      </c>
      <c r="S377" s="195">
        <v>0</v>
      </c>
      <c r="T377" s="196">
        <f>S377*H377</f>
        <v>0</v>
      </c>
      <c r="U377" s="34"/>
      <c r="V377" s="34"/>
      <c r="W377" s="34"/>
      <c r="X377" s="34"/>
      <c r="Y377" s="34"/>
      <c r="Z377" s="34"/>
      <c r="AA377" s="34"/>
      <c r="AB377" s="34"/>
      <c r="AC377" s="34"/>
      <c r="AD377" s="34"/>
      <c r="AE377" s="34"/>
      <c r="AR377" s="197" t="s">
        <v>464</v>
      </c>
      <c r="AT377" s="197" t="s">
        <v>119</v>
      </c>
      <c r="AU377" s="197" t="s">
        <v>83</v>
      </c>
      <c r="AY377" s="17" t="s">
        <v>116</v>
      </c>
      <c r="BE377" s="198">
        <f>IF(N377="základní",J377,0)</f>
        <v>0</v>
      </c>
      <c r="BF377" s="198">
        <f>IF(N377="snížená",J377,0)</f>
        <v>0</v>
      </c>
      <c r="BG377" s="198">
        <f>IF(N377="zákl. přenesená",J377,0)</f>
        <v>0</v>
      </c>
      <c r="BH377" s="198">
        <f>IF(N377="sníž. přenesená",J377,0)</f>
        <v>0</v>
      </c>
      <c r="BI377" s="198">
        <f>IF(N377="nulová",J377,0)</f>
        <v>0</v>
      </c>
      <c r="BJ377" s="17" t="s">
        <v>81</v>
      </c>
      <c r="BK377" s="198">
        <f>ROUND(I377*H377,2)</f>
        <v>0</v>
      </c>
      <c r="BL377" s="17" t="s">
        <v>464</v>
      </c>
      <c r="BM377" s="197" t="s">
        <v>469</v>
      </c>
    </row>
    <row r="378" spans="1:65" s="13" customFormat="1" x14ac:dyDescent="0.2">
      <c r="B378" s="199"/>
      <c r="C378" s="200"/>
      <c r="D378" s="201" t="s">
        <v>126</v>
      </c>
      <c r="E378" s="202" t="s">
        <v>1</v>
      </c>
      <c r="F378" s="203" t="s">
        <v>153</v>
      </c>
      <c r="G378" s="200"/>
      <c r="H378" s="204">
        <v>8</v>
      </c>
      <c r="I378" s="205"/>
      <c r="J378" s="200"/>
      <c r="K378" s="200"/>
      <c r="L378" s="206"/>
      <c r="M378" s="207"/>
      <c r="N378" s="208"/>
      <c r="O378" s="208"/>
      <c r="P378" s="208"/>
      <c r="Q378" s="208"/>
      <c r="R378" s="208"/>
      <c r="S378" s="208"/>
      <c r="T378" s="209"/>
      <c r="AT378" s="210" t="s">
        <v>126</v>
      </c>
      <c r="AU378" s="210" t="s">
        <v>83</v>
      </c>
      <c r="AV378" s="13" t="s">
        <v>83</v>
      </c>
      <c r="AW378" s="13" t="s">
        <v>30</v>
      </c>
      <c r="AX378" s="13" t="s">
        <v>73</v>
      </c>
      <c r="AY378" s="210" t="s">
        <v>116</v>
      </c>
    </row>
    <row r="379" spans="1:65" s="14" customFormat="1" x14ac:dyDescent="0.2">
      <c r="B379" s="211"/>
      <c r="C379" s="212"/>
      <c r="D379" s="201" t="s">
        <v>126</v>
      </c>
      <c r="E379" s="213" t="s">
        <v>1</v>
      </c>
      <c r="F379" s="214" t="s">
        <v>128</v>
      </c>
      <c r="G379" s="212"/>
      <c r="H379" s="215">
        <v>8</v>
      </c>
      <c r="I379" s="216"/>
      <c r="J379" s="212"/>
      <c r="K379" s="212"/>
      <c r="L379" s="217"/>
      <c r="M379" s="218"/>
      <c r="N379" s="219"/>
      <c r="O379" s="219"/>
      <c r="P379" s="219"/>
      <c r="Q379" s="219"/>
      <c r="R379" s="219"/>
      <c r="S379" s="219"/>
      <c r="T379" s="220"/>
      <c r="AT379" s="221" t="s">
        <v>126</v>
      </c>
      <c r="AU379" s="221" t="s">
        <v>83</v>
      </c>
      <c r="AV379" s="14" t="s">
        <v>124</v>
      </c>
      <c r="AW379" s="14" t="s">
        <v>30</v>
      </c>
      <c r="AX379" s="14" t="s">
        <v>81</v>
      </c>
      <c r="AY379" s="221" t="s">
        <v>116</v>
      </c>
    </row>
    <row r="380" spans="1:65" s="2" customFormat="1" ht="142.15" customHeight="1" x14ac:dyDescent="0.2">
      <c r="A380" s="34"/>
      <c r="B380" s="35"/>
      <c r="C380" s="186" t="s">
        <v>470</v>
      </c>
      <c r="D380" s="186" t="s">
        <v>119</v>
      </c>
      <c r="E380" s="187" t="s">
        <v>471</v>
      </c>
      <c r="F380" s="188" t="s">
        <v>472</v>
      </c>
      <c r="G380" s="189" t="s">
        <v>152</v>
      </c>
      <c r="H380" s="190">
        <v>2520.75</v>
      </c>
      <c r="I380" s="191"/>
      <c r="J380" s="192">
        <f>ROUND(I380*H380,2)</f>
        <v>0</v>
      </c>
      <c r="K380" s="188" t="s">
        <v>123</v>
      </c>
      <c r="L380" s="39"/>
      <c r="M380" s="193" t="s">
        <v>1</v>
      </c>
      <c r="N380" s="194" t="s">
        <v>38</v>
      </c>
      <c r="O380" s="71"/>
      <c r="P380" s="195">
        <f>O380*H380</f>
        <v>0</v>
      </c>
      <c r="Q380" s="195">
        <v>0</v>
      </c>
      <c r="R380" s="195">
        <f>Q380*H380</f>
        <v>0</v>
      </c>
      <c r="S380" s="195">
        <v>0</v>
      </c>
      <c r="T380" s="196">
        <f>S380*H380</f>
        <v>0</v>
      </c>
      <c r="U380" s="34"/>
      <c r="V380" s="34"/>
      <c r="W380" s="34"/>
      <c r="X380" s="34"/>
      <c r="Y380" s="34"/>
      <c r="Z380" s="34"/>
      <c r="AA380" s="34"/>
      <c r="AB380" s="34"/>
      <c r="AC380" s="34"/>
      <c r="AD380" s="34"/>
      <c r="AE380" s="34"/>
      <c r="AR380" s="197" t="s">
        <v>464</v>
      </c>
      <c r="AT380" s="197" t="s">
        <v>119</v>
      </c>
      <c r="AU380" s="197" t="s">
        <v>83</v>
      </c>
      <c r="AY380" s="17" t="s">
        <v>116</v>
      </c>
      <c r="BE380" s="198">
        <f>IF(N380="základní",J380,0)</f>
        <v>0</v>
      </c>
      <c r="BF380" s="198">
        <f>IF(N380="snížená",J380,0)</f>
        <v>0</v>
      </c>
      <c r="BG380" s="198">
        <f>IF(N380="zákl. přenesená",J380,0)</f>
        <v>0</v>
      </c>
      <c r="BH380" s="198">
        <f>IF(N380="sníž. přenesená",J380,0)</f>
        <v>0</v>
      </c>
      <c r="BI380" s="198">
        <f>IF(N380="nulová",J380,0)</f>
        <v>0</v>
      </c>
      <c r="BJ380" s="17" t="s">
        <v>81</v>
      </c>
      <c r="BK380" s="198">
        <f>ROUND(I380*H380,2)</f>
        <v>0</v>
      </c>
      <c r="BL380" s="17" t="s">
        <v>464</v>
      </c>
      <c r="BM380" s="197" t="s">
        <v>473</v>
      </c>
    </row>
    <row r="381" spans="1:65" s="13" customFormat="1" x14ac:dyDescent="0.2">
      <c r="B381" s="199"/>
      <c r="C381" s="200"/>
      <c r="D381" s="201" t="s">
        <v>126</v>
      </c>
      <c r="E381" s="202" t="s">
        <v>1</v>
      </c>
      <c r="F381" s="203" t="s">
        <v>474</v>
      </c>
      <c r="G381" s="200"/>
      <c r="H381" s="204">
        <v>2200</v>
      </c>
      <c r="I381" s="205"/>
      <c r="J381" s="200"/>
      <c r="K381" s="200"/>
      <c r="L381" s="206"/>
      <c r="M381" s="207"/>
      <c r="N381" s="208"/>
      <c r="O381" s="208"/>
      <c r="P381" s="208"/>
      <c r="Q381" s="208"/>
      <c r="R381" s="208"/>
      <c r="S381" s="208"/>
      <c r="T381" s="209"/>
      <c r="AT381" s="210" t="s">
        <v>126</v>
      </c>
      <c r="AU381" s="210" t="s">
        <v>83</v>
      </c>
      <c r="AV381" s="13" t="s">
        <v>83</v>
      </c>
      <c r="AW381" s="13" t="s">
        <v>30</v>
      </c>
      <c r="AX381" s="13" t="s">
        <v>73</v>
      </c>
      <c r="AY381" s="210" t="s">
        <v>116</v>
      </c>
    </row>
    <row r="382" spans="1:65" s="13" customFormat="1" x14ac:dyDescent="0.2">
      <c r="B382" s="199"/>
      <c r="C382" s="200"/>
      <c r="D382" s="201" t="s">
        <v>126</v>
      </c>
      <c r="E382" s="202" t="s">
        <v>1</v>
      </c>
      <c r="F382" s="203" t="s">
        <v>475</v>
      </c>
      <c r="G382" s="200"/>
      <c r="H382" s="204">
        <v>6</v>
      </c>
      <c r="I382" s="205"/>
      <c r="J382" s="200"/>
      <c r="K382" s="200"/>
      <c r="L382" s="206"/>
      <c r="M382" s="207"/>
      <c r="N382" s="208"/>
      <c r="O382" s="208"/>
      <c r="P382" s="208"/>
      <c r="Q382" s="208"/>
      <c r="R382" s="208"/>
      <c r="S382" s="208"/>
      <c r="T382" s="209"/>
      <c r="AT382" s="210" t="s">
        <v>126</v>
      </c>
      <c r="AU382" s="210" t="s">
        <v>83</v>
      </c>
      <c r="AV382" s="13" t="s">
        <v>83</v>
      </c>
      <c r="AW382" s="13" t="s">
        <v>30</v>
      </c>
      <c r="AX382" s="13" t="s">
        <v>73</v>
      </c>
      <c r="AY382" s="210" t="s">
        <v>116</v>
      </c>
    </row>
    <row r="383" spans="1:65" s="13" customFormat="1" x14ac:dyDescent="0.2">
      <c r="B383" s="199"/>
      <c r="C383" s="200"/>
      <c r="D383" s="201" t="s">
        <v>126</v>
      </c>
      <c r="E383" s="202" t="s">
        <v>1</v>
      </c>
      <c r="F383" s="203" t="s">
        <v>476</v>
      </c>
      <c r="G383" s="200"/>
      <c r="H383" s="204">
        <v>306.75</v>
      </c>
      <c r="I383" s="205"/>
      <c r="J383" s="200"/>
      <c r="K383" s="200"/>
      <c r="L383" s="206"/>
      <c r="M383" s="207"/>
      <c r="N383" s="208"/>
      <c r="O383" s="208"/>
      <c r="P383" s="208"/>
      <c r="Q383" s="208"/>
      <c r="R383" s="208"/>
      <c r="S383" s="208"/>
      <c r="T383" s="209"/>
      <c r="AT383" s="210" t="s">
        <v>126</v>
      </c>
      <c r="AU383" s="210" t="s">
        <v>83</v>
      </c>
      <c r="AV383" s="13" t="s">
        <v>83</v>
      </c>
      <c r="AW383" s="13" t="s">
        <v>30</v>
      </c>
      <c r="AX383" s="13" t="s">
        <v>73</v>
      </c>
      <c r="AY383" s="210" t="s">
        <v>116</v>
      </c>
    </row>
    <row r="384" spans="1:65" s="13" customFormat="1" x14ac:dyDescent="0.2">
      <c r="B384" s="199"/>
      <c r="C384" s="200"/>
      <c r="D384" s="201" t="s">
        <v>126</v>
      </c>
      <c r="E384" s="202" t="s">
        <v>1</v>
      </c>
      <c r="F384" s="203" t="s">
        <v>477</v>
      </c>
      <c r="G384" s="200"/>
      <c r="H384" s="204">
        <v>8</v>
      </c>
      <c r="I384" s="205"/>
      <c r="J384" s="200"/>
      <c r="K384" s="200"/>
      <c r="L384" s="206"/>
      <c r="M384" s="207"/>
      <c r="N384" s="208"/>
      <c r="O384" s="208"/>
      <c r="P384" s="208"/>
      <c r="Q384" s="208"/>
      <c r="R384" s="208"/>
      <c r="S384" s="208"/>
      <c r="T384" s="209"/>
      <c r="AT384" s="210" t="s">
        <v>126</v>
      </c>
      <c r="AU384" s="210" t="s">
        <v>83</v>
      </c>
      <c r="AV384" s="13" t="s">
        <v>83</v>
      </c>
      <c r="AW384" s="13" t="s">
        <v>30</v>
      </c>
      <c r="AX384" s="13" t="s">
        <v>73</v>
      </c>
      <c r="AY384" s="210" t="s">
        <v>116</v>
      </c>
    </row>
    <row r="385" spans="1:65" s="14" customFormat="1" x14ac:dyDescent="0.2">
      <c r="B385" s="211"/>
      <c r="C385" s="212"/>
      <c r="D385" s="201" t="s">
        <v>126</v>
      </c>
      <c r="E385" s="213" t="s">
        <v>1</v>
      </c>
      <c r="F385" s="214" t="s">
        <v>128</v>
      </c>
      <c r="G385" s="212"/>
      <c r="H385" s="215">
        <v>2520.75</v>
      </c>
      <c r="I385" s="216"/>
      <c r="J385" s="212"/>
      <c r="K385" s="212"/>
      <c r="L385" s="217"/>
      <c r="M385" s="218"/>
      <c r="N385" s="219"/>
      <c r="O385" s="219"/>
      <c r="P385" s="219"/>
      <c r="Q385" s="219"/>
      <c r="R385" s="219"/>
      <c r="S385" s="219"/>
      <c r="T385" s="220"/>
      <c r="AT385" s="221" t="s">
        <v>126</v>
      </c>
      <c r="AU385" s="221" t="s">
        <v>83</v>
      </c>
      <c r="AV385" s="14" t="s">
        <v>124</v>
      </c>
      <c r="AW385" s="14" t="s">
        <v>30</v>
      </c>
      <c r="AX385" s="14" t="s">
        <v>81</v>
      </c>
      <c r="AY385" s="221" t="s">
        <v>116</v>
      </c>
    </row>
    <row r="386" spans="1:65" s="2" customFormat="1" ht="114.95" customHeight="1" x14ac:dyDescent="0.2">
      <c r="A386" s="34"/>
      <c r="B386" s="35"/>
      <c r="C386" s="186" t="s">
        <v>478</v>
      </c>
      <c r="D386" s="186" t="s">
        <v>119</v>
      </c>
      <c r="E386" s="187" t="s">
        <v>479</v>
      </c>
      <c r="F386" s="188" t="s">
        <v>480</v>
      </c>
      <c r="G386" s="189" t="s">
        <v>152</v>
      </c>
      <c r="H386" s="190">
        <v>100.17</v>
      </c>
      <c r="I386" s="191"/>
      <c r="J386" s="192">
        <f>ROUND(I386*H386,2)</f>
        <v>0</v>
      </c>
      <c r="K386" s="188" t="s">
        <v>123</v>
      </c>
      <c r="L386" s="39"/>
      <c r="M386" s="193" t="s">
        <v>1</v>
      </c>
      <c r="N386" s="194" t="s">
        <v>38</v>
      </c>
      <c r="O386" s="71"/>
      <c r="P386" s="195">
        <f>O386*H386</f>
        <v>0</v>
      </c>
      <c r="Q386" s="195">
        <v>0</v>
      </c>
      <c r="R386" s="195">
        <f>Q386*H386</f>
        <v>0</v>
      </c>
      <c r="S386" s="195">
        <v>0</v>
      </c>
      <c r="T386" s="196">
        <f>S386*H386</f>
        <v>0</v>
      </c>
      <c r="U386" s="34"/>
      <c r="V386" s="34"/>
      <c r="W386" s="34"/>
      <c r="X386" s="34"/>
      <c r="Y386" s="34"/>
      <c r="Z386" s="34"/>
      <c r="AA386" s="34"/>
      <c r="AB386" s="34"/>
      <c r="AC386" s="34"/>
      <c r="AD386" s="34"/>
      <c r="AE386" s="34"/>
      <c r="AR386" s="197" t="s">
        <v>464</v>
      </c>
      <c r="AT386" s="197" t="s">
        <v>119</v>
      </c>
      <c r="AU386" s="197" t="s">
        <v>83</v>
      </c>
      <c r="AY386" s="17" t="s">
        <v>116</v>
      </c>
      <c r="BE386" s="198">
        <f>IF(N386="základní",J386,0)</f>
        <v>0</v>
      </c>
      <c r="BF386" s="198">
        <f>IF(N386="snížená",J386,0)</f>
        <v>0</v>
      </c>
      <c r="BG386" s="198">
        <f>IF(N386="zákl. přenesená",J386,0)</f>
        <v>0</v>
      </c>
      <c r="BH386" s="198">
        <f>IF(N386="sníž. přenesená",J386,0)</f>
        <v>0</v>
      </c>
      <c r="BI386" s="198">
        <f>IF(N386="nulová",J386,0)</f>
        <v>0</v>
      </c>
      <c r="BJ386" s="17" t="s">
        <v>81</v>
      </c>
      <c r="BK386" s="198">
        <f>ROUND(I386*H386,2)</f>
        <v>0</v>
      </c>
      <c r="BL386" s="17" t="s">
        <v>464</v>
      </c>
      <c r="BM386" s="197" t="s">
        <v>481</v>
      </c>
    </row>
    <row r="387" spans="1:65" s="13" customFormat="1" x14ac:dyDescent="0.2">
      <c r="B387" s="199"/>
      <c r="C387" s="200"/>
      <c r="D387" s="201" t="s">
        <v>126</v>
      </c>
      <c r="E387" s="202" t="s">
        <v>1</v>
      </c>
      <c r="F387" s="203" t="s">
        <v>482</v>
      </c>
      <c r="G387" s="200"/>
      <c r="H387" s="204">
        <v>64</v>
      </c>
      <c r="I387" s="205"/>
      <c r="J387" s="200"/>
      <c r="K387" s="200"/>
      <c r="L387" s="206"/>
      <c r="M387" s="207"/>
      <c r="N387" s="208"/>
      <c r="O387" s="208"/>
      <c r="P387" s="208"/>
      <c r="Q387" s="208"/>
      <c r="R387" s="208"/>
      <c r="S387" s="208"/>
      <c r="T387" s="209"/>
      <c r="AT387" s="210" t="s">
        <v>126</v>
      </c>
      <c r="AU387" s="210" t="s">
        <v>83</v>
      </c>
      <c r="AV387" s="13" t="s">
        <v>83</v>
      </c>
      <c r="AW387" s="13" t="s">
        <v>30</v>
      </c>
      <c r="AX387" s="13" t="s">
        <v>73</v>
      </c>
      <c r="AY387" s="210" t="s">
        <v>116</v>
      </c>
    </row>
    <row r="388" spans="1:65" s="13" customFormat="1" x14ac:dyDescent="0.2">
      <c r="B388" s="199"/>
      <c r="C388" s="200"/>
      <c r="D388" s="201" t="s">
        <v>126</v>
      </c>
      <c r="E388" s="202" t="s">
        <v>1</v>
      </c>
      <c r="F388" s="203" t="s">
        <v>483</v>
      </c>
      <c r="G388" s="200"/>
      <c r="H388" s="204">
        <v>11.17</v>
      </c>
      <c r="I388" s="205"/>
      <c r="J388" s="200"/>
      <c r="K388" s="200"/>
      <c r="L388" s="206"/>
      <c r="M388" s="207"/>
      <c r="N388" s="208"/>
      <c r="O388" s="208"/>
      <c r="P388" s="208"/>
      <c r="Q388" s="208"/>
      <c r="R388" s="208"/>
      <c r="S388" s="208"/>
      <c r="T388" s="209"/>
      <c r="AT388" s="210" t="s">
        <v>126</v>
      </c>
      <c r="AU388" s="210" t="s">
        <v>83</v>
      </c>
      <c r="AV388" s="13" t="s">
        <v>83</v>
      </c>
      <c r="AW388" s="13" t="s">
        <v>30</v>
      </c>
      <c r="AX388" s="13" t="s">
        <v>73</v>
      </c>
      <c r="AY388" s="210" t="s">
        <v>116</v>
      </c>
    </row>
    <row r="389" spans="1:65" s="13" customFormat="1" x14ac:dyDescent="0.2">
      <c r="B389" s="199"/>
      <c r="C389" s="200"/>
      <c r="D389" s="201" t="s">
        <v>126</v>
      </c>
      <c r="E389" s="202" t="s">
        <v>1</v>
      </c>
      <c r="F389" s="203" t="s">
        <v>484</v>
      </c>
      <c r="G389" s="200"/>
      <c r="H389" s="204">
        <v>25</v>
      </c>
      <c r="I389" s="205"/>
      <c r="J389" s="200"/>
      <c r="K389" s="200"/>
      <c r="L389" s="206"/>
      <c r="M389" s="207"/>
      <c r="N389" s="208"/>
      <c r="O389" s="208"/>
      <c r="P389" s="208"/>
      <c r="Q389" s="208"/>
      <c r="R389" s="208"/>
      <c r="S389" s="208"/>
      <c r="T389" s="209"/>
      <c r="AT389" s="210" t="s">
        <v>126</v>
      </c>
      <c r="AU389" s="210" t="s">
        <v>83</v>
      </c>
      <c r="AV389" s="13" t="s">
        <v>83</v>
      </c>
      <c r="AW389" s="13" t="s">
        <v>30</v>
      </c>
      <c r="AX389" s="13" t="s">
        <v>73</v>
      </c>
      <c r="AY389" s="210" t="s">
        <v>116</v>
      </c>
    </row>
    <row r="390" spans="1:65" s="14" customFormat="1" x14ac:dyDescent="0.2">
      <c r="B390" s="211"/>
      <c r="C390" s="212"/>
      <c r="D390" s="201" t="s">
        <v>126</v>
      </c>
      <c r="E390" s="213" t="s">
        <v>1</v>
      </c>
      <c r="F390" s="214" t="s">
        <v>128</v>
      </c>
      <c r="G390" s="212"/>
      <c r="H390" s="215">
        <v>100.17</v>
      </c>
      <c r="I390" s="216"/>
      <c r="J390" s="212"/>
      <c r="K390" s="212"/>
      <c r="L390" s="217"/>
      <c r="M390" s="218"/>
      <c r="N390" s="219"/>
      <c r="O390" s="219"/>
      <c r="P390" s="219"/>
      <c r="Q390" s="219"/>
      <c r="R390" s="219"/>
      <c r="S390" s="219"/>
      <c r="T390" s="220"/>
      <c r="AT390" s="221" t="s">
        <v>126</v>
      </c>
      <c r="AU390" s="221" t="s">
        <v>83</v>
      </c>
      <c r="AV390" s="14" t="s">
        <v>124</v>
      </c>
      <c r="AW390" s="14" t="s">
        <v>30</v>
      </c>
      <c r="AX390" s="14" t="s">
        <v>81</v>
      </c>
      <c r="AY390" s="221" t="s">
        <v>116</v>
      </c>
    </row>
    <row r="391" spans="1:65" s="2" customFormat="1" ht="156.75" customHeight="1" x14ac:dyDescent="0.2">
      <c r="A391" s="34"/>
      <c r="B391" s="35"/>
      <c r="C391" s="186" t="s">
        <v>485</v>
      </c>
      <c r="D391" s="186" t="s">
        <v>119</v>
      </c>
      <c r="E391" s="187" t="s">
        <v>486</v>
      </c>
      <c r="F391" s="188" t="s">
        <v>487</v>
      </c>
      <c r="G391" s="189" t="s">
        <v>152</v>
      </c>
      <c r="H391" s="190">
        <v>6096.6139999999996</v>
      </c>
      <c r="I391" s="191"/>
      <c r="J391" s="192">
        <f>ROUND(I391*H391,2)</f>
        <v>0</v>
      </c>
      <c r="K391" s="188" t="s">
        <v>123</v>
      </c>
      <c r="L391" s="39"/>
      <c r="M391" s="193" t="s">
        <v>1</v>
      </c>
      <c r="N391" s="194" t="s">
        <v>38</v>
      </c>
      <c r="O391" s="71"/>
      <c r="P391" s="195">
        <f>O391*H391</f>
        <v>0</v>
      </c>
      <c r="Q391" s="195">
        <v>0</v>
      </c>
      <c r="R391" s="195">
        <f>Q391*H391</f>
        <v>0</v>
      </c>
      <c r="S391" s="195">
        <v>0</v>
      </c>
      <c r="T391" s="196">
        <f>S391*H391</f>
        <v>0</v>
      </c>
      <c r="U391" s="34"/>
      <c r="V391" s="34"/>
      <c r="W391" s="34"/>
      <c r="X391" s="34"/>
      <c r="Y391" s="34"/>
      <c r="Z391" s="34"/>
      <c r="AA391" s="34"/>
      <c r="AB391" s="34"/>
      <c r="AC391" s="34"/>
      <c r="AD391" s="34"/>
      <c r="AE391" s="34"/>
      <c r="AR391" s="197" t="s">
        <v>464</v>
      </c>
      <c r="AT391" s="197" t="s">
        <v>119</v>
      </c>
      <c r="AU391" s="197" t="s">
        <v>83</v>
      </c>
      <c r="AY391" s="17" t="s">
        <v>116</v>
      </c>
      <c r="BE391" s="198">
        <f>IF(N391="základní",J391,0)</f>
        <v>0</v>
      </c>
      <c r="BF391" s="198">
        <f>IF(N391="snížená",J391,0)</f>
        <v>0</v>
      </c>
      <c r="BG391" s="198">
        <f>IF(N391="zákl. přenesená",J391,0)</f>
        <v>0</v>
      </c>
      <c r="BH391" s="198">
        <f>IF(N391="sníž. přenesená",J391,0)</f>
        <v>0</v>
      </c>
      <c r="BI391" s="198">
        <f>IF(N391="nulová",J391,0)</f>
        <v>0</v>
      </c>
      <c r="BJ391" s="17" t="s">
        <v>81</v>
      </c>
      <c r="BK391" s="198">
        <f>ROUND(I391*H391,2)</f>
        <v>0</v>
      </c>
      <c r="BL391" s="17" t="s">
        <v>464</v>
      </c>
      <c r="BM391" s="197" t="s">
        <v>488</v>
      </c>
    </row>
    <row r="392" spans="1:65" s="13" customFormat="1" x14ac:dyDescent="0.2">
      <c r="B392" s="199"/>
      <c r="C392" s="200"/>
      <c r="D392" s="201" t="s">
        <v>126</v>
      </c>
      <c r="E392" s="202" t="s">
        <v>1</v>
      </c>
      <c r="F392" s="203" t="s">
        <v>489</v>
      </c>
      <c r="G392" s="200"/>
      <c r="H392" s="204">
        <v>6083.0640000000003</v>
      </c>
      <c r="I392" s="205"/>
      <c r="J392" s="200"/>
      <c r="K392" s="200"/>
      <c r="L392" s="206"/>
      <c r="M392" s="207"/>
      <c r="N392" s="208"/>
      <c r="O392" s="208"/>
      <c r="P392" s="208"/>
      <c r="Q392" s="208"/>
      <c r="R392" s="208"/>
      <c r="S392" s="208"/>
      <c r="T392" s="209"/>
      <c r="AT392" s="210" t="s">
        <v>126</v>
      </c>
      <c r="AU392" s="210" t="s">
        <v>83</v>
      </c>
      <c r="AV392" s="13" t="s">
        <v>83</v>
      </c>
      <c r="AW392" s="13" t="s">
        <v>30</v>
      </c>
      <c r="AX392" s="13" t="s">
        <v>73</v>
      </c>
      <c r="AY392" s="210" t="s">
        <v>116</v>
      </c>
    </row>
    <row r="393" spans="1:65" s="13" customFormat="1" ht="33.75" x14ac:dyDescent="0.2">
      <c r="B393" s="199"/>
      <c r="C393" s="200"/>
      <c r="D393" s="201" t="s">
        <v>126</v>
      </c>
      <c r="E393" s="202" t="s">
        <v>1</v>
      </c>
      <c r="F393" s="203" t="s">
        <v>490</v>
      </c>
      <c r="G393" s="200"/>
      <c r="H393" s="204">
        <v>13.55</v>
      </c>
      <c r="I393" s="205"/>
      <c r="J393" s="200"/>
      <c r="K393" s="200"/>
      <c r="L393" s="206"/>
      <c r="M393" s="207"/>
      <c r="N393" s="208"/>
      <c r="O393" s="208"/>
      <c r="P393" s="208"/>
      <c r="Q393" s="208"/>
      <c r="R393" s="208"/>
      <c r="S393" s="208"/>
      <c r="T393" s="209"/>
      <c r="AT393" s="210" t="s">
        <v>126</v>
      </c>
      <c r="AU393" s="210" t="s">
        <v>83</v>
      </c>
      <c r="AV393" s="13" t="s">
        <v>83</v>
      </c>
      <c r="AW393" s="13" t="s">
        <v>30</v>
      </c>
      <c r="AX393" s="13" t="s">
        <v>73</v>
      </c>
      <c r="AY393" s="210" t="s">
        <v>116</v>
      </c>
    </row>
    <row r="394" spans="1:65" s="14" customFormat="1" x14ac:dyDescent="0.2">
      <c r="B394" s="211"/>
      <c r="C394" s="212"/>
      <c r="D394" s="201" t="s">
        <v>126</v>
      </c>
      <c r="E394" s="213" t="s">
        <v>1</v>
      </c>
      <c r="F394" s="214" t="s">
        <v>128</v>
      </c>
      <c r="G394" s="212"/>
      <c r="H394" s="215">
        <v>6096.6139999999996</v>
      </c>
      <c r="I394" s="216"/>
      <c r="J394" s="212"/>
      <c r="K394" s="212"/>
      <c r="L394" s="217"/>
      <c r="M394" s="218"/>
      <c r="N394" s="219"/>
      <c r="O394" s="219"/>
      <c r="P394" s="219"/>
      <c r="Q394" s="219"/>
      <c r="R394" s="219"/>
      <c r="S394" s="219"/>
      <c r="T394" s="220"/>
      <c r="AT394" s="221" t="s">
        <v>126</v>
      </c>
      <c r="AU394" s="221" t="s">
        <v>83</v>
      </c>
      <c r="AV394" s="14" t="s">
        <v>124</v>
      </c>
      <c r="AW394" s="14" t="s">
        <v>30</v>
      </c>
      <c r="AX394" s="14" t="s">
        <v>81</v>
      </c>
      <c r="AY394" s="221" t="s">
        <v>116</v>
      </c>
    </row>
    <row r="395" spans="1:65" s="2" customFormat="1" ht="90" customHeight="1" x14ac:dyDescent="0.2">
      <c r="A395" s="34"/>
      <c r="B395" s="35"/>
      <c r="C395" s="186" t="s">
        <v>491</v>
      </c>
      <c r="D395" s="186" t="s">
        <v>119</v>
      </c>
      <c r="E395" s="187" t="s">
        <v>492</v>
      </c>
      <c r="F395" s="188" t="s">
        <v>493</v>
      </c>
      <c r="G395" s="189" t="s">
        <v>159</v>
      </c>
      <c r="H395" s="190">
        <v>5</v>
      </c>
      <c r="I395" s="191"/>
      <c r="J395" s="192">
        <f>ROUND(I395*H395,2)</f>
        <v>0</v>
      </c>
      <c r="K395" s="188" t="s">
        <v>123</v>
      </c>
      <c r="L395" s="39"/>
      <c r="M395" s="193" t="s">
        <v>1</v>
      </c>
      <c r="N395" s="194" t="s">
        <v>38</v>
      </c>
      <c r="O395" s="71"/>
      <c r="P395" s="195">
        <f>O395*H395</f>
        <v>0</v>
      </c>
      <c r="Q395" s="195">
        <v>0</v>
      </c>
      <c r="R395" s="195">
        <f>Q395*H395</f>
        <v>0</v>
      </c>
      <c r="S395" s="195">
        <v>0</v>
      </c>
      <c r="T395" s="196">
        <f>S395*H395</f>
        <v>0</v>
      </c>
      <c r="U395" s="34"/>
      <c r="V395" s="34"/>
      <c r="W395" s="34"/>
      <c r="X395" s="34"/>
      <c r="Y395" s="34"/>
      <c r="Z395" s="34"/>
      <c r="AA395" s="34"/>
      <c r="AB395" s="34"/>
      <c r="AC395" s="34"/>
      <c r="AD395" s="34"/>
      <c r="AE395" s="34"/>
      <c r="AR395" s="197" t="s">
        <v>464</v>
      </c>
      <c r="AT395" s="197" t="s">
        <v>119</v>
      </c>
      <c r="AU395" s="197" t="s">
        <v>83</v>
      </c>
      <c r="AY395" s="17" t="s">
        <v>116</v>
      </c>
      <c r="BE395" s="198">
        <f>IF(N395="základní",J395,0)</f>
        <v>0</v>
      </c>
      <c r="BF395" s="198">
        <f>IF(N395="snížená",J395,0)</f>
        <v>0</v>
      </c>
      <c r="BG395" s="198">
        <f>IF(N395="zákl. přenesená",J395,0)</f>
        <v>0</v>
      </c>
      <c r="BH395" s="198">
        <f>IF(N395="sníž. přenesená",J395,0)</f>
        <v>0</v>
      </c>
      <c r="BI395" s="198">
        <f>IF(N395="nulová",J395,0)</f>
        <v>0</v>
      </c>
      <c r="BJ395" s="17" t="s">
        <v>81</v>
      </c>
      <c r="BK395" s="198">
        <f>ROUND(I395*H395,2)</f>
        <v>0</v>
      </c>
      <c r="BL395" s="17" t="s">
        <v>464</v>
      </c>
      <c r="BM395" s="197" t="s">
        <v>494</v>
      </c>
    </row>
    <row r="396" spans="1:65" s="13" customFormat="1" x14ac:dyDescent="0.2">
      <c r="B396" s="199"/>
      <c r="C396" s="200"/>
      <c r="D396" s="201" t="s">
        <v>126</v>
      </c>
      <c r="E396" s="202" t="s">
        <v>1</v>
      </c>
      <c r="F396" s="203" t="s">
        <v>117</v>
      </c>
      <c r="G396" s="200"/>
      <c r="H396" s="204">
        <v>5</v>
      </c>
      <c r="I396" s="205"/>
      <c r="J396" s="200"/>
      <c r="K396" s="200"/>
      <c r="L396" s="206"/>
      <c r="M396" s="207"/>
      <c r="N396" s="208"/>
      <c r="O396" s="208"/>
      <c r="P396" s="208"/>
      <c r="Q396" s="208"/>
      <c r="R396" s="208"/>
      <c r="S396" s="208"/>
      <c r="T396" s="209"/>
      <c r="AT396" s="210" t="s">
        <v>126</v>
      </c>
      <c r="AU396" s="210" t="s">
        <v>83</v>
      </c>
      <c r="AV396" s="13" t="s">
        <v>83</v>
      </c>
      <c r="AW396" s="13" t="s">
        <v>30</v>
      </c>
      <c r="AX396" s="13" t="s">
        <v>73</v>
      </c>
      <c r="AY396" s="210" t="s">
        <v>116</v>
      </c>
    </row>
    <row r="397" spans="1:65" s="14" customFormat="1" x14ac:dyDescent="0.2">
      <c r="B397" s="211"/>
      <c r="C397" s="212"/>
      <c r="D397" s="201" t="s">
        <v>126</v>
      </c>
      <c r="E397" s="213" t="s">
        <v>1</v>
      </c>
      <c r="F397" s="214" t="s">
        <v>128</v>
      </c>
      <c r="G397" s="212"/>
      <c r="H397" s="215">
        <v>5</v>
      </c>
      <c r="I397" s="216"/>
      <c r="J397" s="212"/>
      <c r="K397" s="212"/>
      <c r="L397" s="217"/>
      <c r="M397" s="218"/>
      <c r="N397" s="219"/>
      <c r="O397" s="219"/>
      <c r="P397" s="219"/>
      <c r="Q397" s="219"/>
      <c r="R397" s="219"/>
      <c r="S397" s="219"/>
      <c r="T397" s="220"/>
      <c r="AT397" s="221" t="s">
        <v>126</v>
      </c>
      <c r="AU397" s="221" t="s">
        <v>83</v>
      </c>
      <c r="AV397" s="14" t="s">
        <v>124</v>
      </c>
      <c r="AW397" s="14" t="s">
        <v>30</v>
      </c>
      <c r="AX397" s="14" t="s">
        <v>81</v>
      </c>
      <c r="AY397" s="221" t="s">
        <v>116</v>
      </c>
    </row>
    <row r="398" spans="1:65" s="2" customFormat="1" ht="100.5" customHeight="1" x14ac:dyDescent="0.2">
      <c r="A398" s="34"/>
      <c r="B398" s="35"/>
      <c r="C398" s="186" t="s">
        <v>167</v>
      </c>
      <c r="D398" s="186" t="s">
        <v>119</v>
      </c>
      <c r="E398" s="187" t="s">
        <v>495</v>
      </c>
      <c r="F398" s="188" t="s">
        <v>496</v>
      </c>
      <c r="G398" s="189" t="s">
        <v>152</v>
      </c>
      <c r="H398" s="190">
        <v>64</v>
      </c>
      <c r="I398" s="191"/>
      <c r="J398" s="192">
        <f>ROUND(I398*H398,2)</f>
        <v>0</v>
      </c>
      <c r="K398" s="188" t="s">
        <v>123</v>
      </c>
      <c r="L398" s="39"/>
      <c r="M398" s="193" t="s">
        <v>1</v>
      </c>
      <c r="N398" s="194" t="s">
        <v>38</v>
      </c>
      <c r="O398" s="71"/>
      <c r="P398" s="195">
        <f>O398*H398</f>
        <v>0</v>
      </c>
      <c r="Q398" s="195">
        <v>0</v>
      </c>
      <c r="R398" s="195">
        <f>Q398*H398</f>
        <v>0</v>
      </c>
      <c r="S398" s="195">
        <v>0</v>
      </c>
      <c r="T398" s="196">
        <f>S398*H398</f>
        <v>0</v>
      </c>
      <c r="U398" s="34"/>
      <c r="V398" s="34"/>
      <c r="W398" s="34"/>
      <c r="X398" s="34"/>
      <c r="Y398" s="34"/>
      <c r="Z398" s="34"/>
      <c r="AA398" s="34"/>
      <c r="AB398" s="34"/>
      <c r="AC398" s="34"/>
      <c r="AD398" s="34"/>
      <c r="AE398" s="34"/>
      <c r="AR398" s="197" t="s">
        <v>464</v>
      </c>
      <c r="AT398" s="197" t="s">
        <v>119</v>
      </c>
      <c r="AU398" s="197" t="s">
        <v>83</v>
      </c>
      <c r="AY398" s="17" t="s">
        <v>116</v>
      </c>
      <c r="BE398" s="198">
        <f>IF(N398="základní",J398,0)</f>
        <v>0</v>
      </c>
      <c r="BF398" s="198">
        <f>IF(N398="snížená",J398,0)</f>
        <v>0</v>
      </c>
      <c r="BG398" s="198">
        <f>IF(N398="zákl. přenesená",J398,0)</f>
        <v>0</v>
      </c>
      <c r="BH398" s="198">
        <f>IF(N398="sníž. přenesená",J398,0)</f>
        <v>0</v>
      </c>
      <c r="BI398" s="198">
        <f>IF(N398="nulová",J398,0)</f>
        <v>0</v>
      </c>
      <c r="BJ398" s="17" t="s">
        <v>81</v>
      </c>
      <c r="BK398" s="198">
        <f>ROUND(I398*H398,2)</f>
        <v>0</v>
      </c>
      <c r="BL398" s="17" t="s">
        <v>464</v>
      </c>
      <c r="BM398" s="197" t="s">
        <v>497</v>
      </c>
    </row>
    <row r="399" spans="1:65" s="13" customFormat="1" x14ac:dyDescent="0.2">
      <c r="B399" s="199"/>
      <c r="C399" s="200"/>
      <c r="D399" s="201" t="s">
        <v>126</v>
      </c>
      <c r="E399" s="202" t="s">
        <v>1</v>
      </c>
      <c r="F399" s="203" t="s">
        <v>449</v>
      </c>
      <c r="G399" s="200"/>
      <c r="H399" s="204">
        <v>64</v>
      </c>
      <c r="I399" s="205"/>
      <c r="J399" s="200"/>
      <c r="K399" s="200"/>
      <c r="L399" s="206"/>
      <c r="M399" s="207"/>
      <c r="N399" s="208"/>
      <c r="O399" s="208"/>
      <c r="P399" s="208"/>
      <c r="Q399" s="208"/>
      <c r="R399" s="208"/>
      <c r="S399" s="208"/>
      <c r="T399" s="209"/>
      <c r="AT399" s="210" t="s">
        <v>126</v>
      </c>
      <c r="AU399" s="210" t="s">
        <v>83</v>
      </c>
      <c r="AV399" s="13" t="s">
        <v>83</v>
      </c>
      <c r="AW399" s="13" t="s">
        <v>30</v>
      </c>
      <c r="AX399" s="13" t="s">
        <v>73</v>
      </c>
      <c r="AY399" s="210" t="s">
        <v>116</v>
      </c>
    </row>
    <row r="400" spans="1:65" s="14" customFormat="1" x14ac:dyDescent="0.2">
      <c r="B400" s="211"/>
      <c r="C400" s="212"/>
      <c r="D400" s="201" t="s">
        <v>126</v>
      </c>
      <c r="E400" s="213" t="s">
        <v>1</v>
      </c>
      <c r="F400" s="214" t="s">
        <v>128</v>
      </c>
      <c r="G400" s="212"/>
      <c r="H400" s="215">
        <v>64</v>
      </c>
      <c r="I400" s="216"/>
      <c r="J400" s="212"/>
      <c r="K400" s="212"/>
      <c r="L400" s="217"/>
      <c r="M400" s="242"/>
      <c r="N400" s="243"/>
      <c r="O400" s="243"/>
      <c r="P400" s="243"/>
      <c r="Q400" s="243"/>
      <c r="R400" s="243"/>
      <c r="S400" s="243"/>
      <c r="T400" s="244"/>
      <c r="AT400" s="221" t="s">
        <v>126</v>
      </c>
      <c r="AU400" s="221" t="s">
        <v>83</v>
      </c>
      <c r="AV400" s="14" t="s">
        <v>124</v>
      </c>
      <c r="AW400" s="14" t="s">
        <v>30</v>
      </c>
      <c r="AX400" s="14" t="s">
        <v>81</v>
      </c>
      <c r="AY400" s="221" t="s">
        <v>116</v>
      </c>
    </row>
    <row r="401" spans="1:31" s="2" customFormat="1" ht="6.95" customHeight="1" x14ac:dyDescent="0.2">
      <c r="A401" s="34"/>
      <c r="B401" s="54"/>
      <c r="C401" s="55"/>
      <c r="D401" s="55"/>
      <c r="E401" s="55"/>
      <c r="F401" s="55"/>
      <c r="G401" s="55"/>
      <c r="H401" s="55"/>
      <c r="I401" s="55"/>
      <c r="J401" s="55"/>
      <c r="K401" s="55"/>
      <c r="L401" s="39"/>
      <c r="M401" s="34"/>
      <c r="O401" s="34"/>
      <c r="P401" s="34"/>
      <c r="Q401" s="34"/>
      <c r="R401" s="34"/>
      <c r="S401" s="34"/>
      <c r="T401" s="34"/>
      <c r="U401" s="34"/>
      <c r="V401" s="34"/>
      <c r="W401" s="34"/>
      <c r="X401" s="34"/>
      <c r="Y401" s="34"/>
      <c r="Z401" s="34"/>
      <c r="AA401" s="34"/>
      <c r="AB401" s="34"/>
      <c r="AC401" s="34"/>
      <c r="AD401" s="34"/>
      <c r="AE401" s="34"/>
    </row>
  </sheetData>
  <sheetProtection password="C68E" sheet="1" objects="1" scenarios="1" formatColumns="0" formatRows="0" autoFilter="0"/>
  <autoFilter ref="C118:K400" xr:uid="{00000000-0009-0000-0000-000001000000}"/>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210"/>
  <sheetViews>
    <sheetView showGridLines="0" topLeftCell="A107" workbookViewId="0"/>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252"/>
      <c r="M2" s="252"/>
      <c r="N2" s="252"/>
      <c r="O2" s="252"/>
      <c r="P2" s="252"/>
      <c r="Q2" s="252"/>
      <c r="R2" s="252"/>
      <c r="S2" s="252"/>
      <c r="T2" s="252"/>
      <c r="U2" s="252"/>
      <c r="V2" s="252"/>
      <c r="AT2" s="17" t="s">
        <v>86</v>
      </c>
    </row>
    <row r="3" spans="1:46" s="1" customFormat="1" ht="6.95" customHeight="1" x14ac:dyDescent="0.2">
      <c r="B3" s="108"/>
      <c r="C3" s="109"/>
      <c r="D3" s="109"/>
      <c r="E3" s="109"/>
      <c r="F3" s="109"/>
      <c r="G3" s="109"/>
      <c r="H3" s="109"/>
      <c r="I3" s="109"/>
      <c r="J3" s="109"/>
      <c r="K3" s="109"/>
      <c r="L3" s="20"/>
      <c r="AT3" s="17" t="s">
        <v>83</v>
      </c>
    </row>
    <row r="4" spans="1:46" s="1" customFormat="1" ht="24.95" customHeight="1" x14ac:dyDescent="0.2">
      <c r="B4" s="20"/>
      <c r="D4" s="110" t="s">
        <v>90</v>
      </c>
      <c r="L4" s="20"/>
      <c r="M4" s="111" t="s">
        <v>10</v>
      </c>
      <c r="AT4" s="17" t="s">
        <v>4</v>
      </c>
    </row>
    <row r="5" spans="1:46" s="1" customFormat="1" ht="6.95" customHeight="1" x14ac:dyDescent="0.2">
      <c r="B5" s="20"/>
      <c r="L5" s="20"/>
    </row>
    <row r="6" spans="1:46" s="1" customFormat="1" ht="12" customHeight="1" x14ac:dyDescent="0.2">
      <c r="B6" s="20"/>
      <c r="D6" s="112" t="s">
        <v>16</v>
      </c>
      <c r="L6" s="20"/>
    </row>
    <row r="7" spans="1:46" s="1" customFormat="1" ht="16.5" customHeight="1" x14ac:dyDescent="0.2">
      <c r="B7" s="20"/>
      <c r="E7" s="296" t="str">
        <f>'Rekapitulace stavby'!K6</f>
        <v>11  Oprava trati v úseku Středokluky - Noutonice</v>
      </c>
      <c r="F7" s="297"/>
      <c r="G7" s="297"/>
      <c r="H7" s="297"/>
      <c r="L7" s="20"/>
    </row>
    <row r="8" spans="1:46" s="2" customFormat="1" ht="12" customHeight="1" x14ac:dyDescent="0.2">
      <c r="A8" s="34"/>
      <c r="B8" s="39"/>
      <c r="C8" s="34"/>
      <c r="D8" s="112" t="s">
        <v>91</v>
      </c>
      <c r="E8" s="34"/>
      <c r="F8" s="34"/>
      <c r="G8" s="34"/>
      <c r="H8" s="34"/>
      <c r="I8" s="34"/>
      <c r="J8" s="34"/>
      <c r="K8" s="34"/>
      <c r="L8" s="51"/>
      <c r="S8" s="34"/>
      <c r="T8" s="34"/>
      <c r="U8" s="34"/>
      <c r="V8" s="34"/>
      <c r="W8" s="34"/>
      <c r="X8" s="34"/>
      <c r="Y8" s="34"/>
      <c r="Z8" s="34"/>
      <c r="AA8" s="34"/>
      <c r="AB8" s="34"/>
      <c r="AC8" s="34"/>
      <c r="AD8" s="34"/>
      <c r="AE8" s="34"/>
    </row>
    <row r="9" spans="1:46" s="2" customFormat="1" ht="16.5" customHeight="1" x14ac:dyDescent="0.2">
      <c r="A9" s="34"/>
      <c r="B9" s="39"/>
      <c r="C9" s="34"/>
      <c r="D9" s="34"/>
      <c r="E9" s="298" t="s">
        <v>498</v>
      </c>
      <c r="F9" s="299"/>
      <c r="G9" s="299"/>
      <c r="H9" s="299"/>
      <c r="I9" s="34"/>
      <c r="J9" s="34"/>
      <c r="K9" s="34"/>
      <c r="L9" s="51"/>
      <c r="S9" s="34"/>
      <c r="T9" s="34"/>
      <c r="U9" s="34"/>
      <c r="V9" s="34"/>
      <c r="W9" s="34"/>
      <c r="X9" s="34"/>
      <c r="Y9" s="34"/>
      <c r="Z9" s="34"/>
      <c r="AA9" s="34"/>
      <c r="AB9" s="34"/>
      <c r="AC9" s="34"/>
      <c r="AD9" s="34"/>
      <c r="AE9" s="34"/>
    </row>
    <row r="10" spans="1:46" s="2" customFormat="1" x14ac:dyDescent="0.2">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x14ac:dyDescent="0.2">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customHeight="1" x14ac:dyDescent="0.2">
      <c r="A12" s="34"/>
      <c r="B12" s="39"/>
      <c r="C12" s="34"/>
      <c r="D12" s="112" t="s">
        <v>20</v>
      </c>
      <c r="E12" s="34"/>
      <c r="F12" s="113" t="s">
        <v>21</v>
      </c>
      <c r="G12" s="34"/>
      <c r="H12" s="34"/>
      <c r="I12" s="112" t="s">
        <v>22</v>
      </c>
      <c r="J12" s="114" t="str">
        <f>'Rekapitulace stavby'!AN8</f>
        <v>2. 1. 2023</v>
      </c>
      <c r="K12" s="34"/>
      <c r="L12" s="51"/>
      <c r="S12" s="34"/>
      <c r="T12" s="34"/>
      <c r="U12" s="34"/>
      <c r="V12" s="34"/>
      <c r="W12" s="34"/>
      <c r="X12" s="34"/>
      <c r="Y12" s="34"/>
      <c r="Z12" s="34"/>
      <c r="AA12" s="34"/>
      <c r="AB12" s="34"/>
      <c r="AC12" s="34"/>
      <c r="AD12" s="34"/>
      <c r="AE12" s="34"/>
    </row>
    <row r="13" spans="1:46" s="2" customFormat="1" ht="10.9" customHeight="1" x14ac:dyDescent="0.2">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x14ac:dyDescent="0.2">
      <c r="A14" s="34"/>
      <c r="B14" s="39"/>
      <c r="C14" s="34"/>
      <c r="D14" s="112" t="s">
        <v>24</v>
      </c>
      <c r="E14" s="34"/>
      <c r="F14" s="34"/>
      <c r="G14" s="34"/>
      <c r="H14" s="34"/>
      <c r="I14" s="112" t="s">
        <v>25</v>
      </c>
      <c r="J14" s="113" t="str">
        <f>IF('Rekapitulace stavby'!AN10="","",'Rekapitulace stavby'!AN10)</f>
        <v/>
      </c>
      <c r="K14" s="34"/>
      <c r="L14" s="51"/>
      <c r="S14" s="34"/>
      <c r="T14" s="34"/>
      <c r="U14" s="34"/>
      <c r="V14" s="34"/>
      <c r="W14" s="34"/>
      <c r="X14" s="34"/>
      <c r="Y14" s="34"/>
      <c r="Z14" s="34"/>
      <c r="AA14" s="34"/>
      <c r="AB14" s="34"/>
      <c r="AC14" s="34"/>
      <c r="AD14" s="34"/>
      <c r="AE14" s="34"/>
    </row>
    <row r="15" spans="1:46" s="2" customFormat="1" ht="18" customHeight="1" x14ac:dyDescent="0.2">
      <c r="A15" s="34"/>
      <c r="B15" s="39"/>
      <c r="C15" s="34"/>
      <c r="D15" s="34"/>
      <c r="E15" s="113" t="str">
        <f>IF('Rekapitulace stavby'!E11="","",'Rekapitulace stavby'!E11)</f>
        <v xml:space="preserve"> </v>
      </c>
      <c r="F15" s="34"/>
      <c r="G15" s="34"/>
      <c r="H15" s="34"/>
      <c r="I15" s="112" t="s">
        <v>26</v>
      </c>
      <c r="J15" s="113" t="str">
        <f>IF('Rekapitulace stavby'!AN11="","",'Rekapitulace stavby'!AN11)</f>
        <v/>
      </c>
      <c r="K15" s="34"/>
      <c r="L15" s="51"/>
      <c r="S15" s="34"/>
      <c r="T15" s="34"/>
      <c r="U15" s="34"/>
      <c r="V15" s="34"/>
      <c r="W15" s="34"/>
      <c r="X15" s="34"/>
      <c r="Y15" s="34"/>
      <c r="Z15" s="34"/>
      <c r="AA15" s="34"/>
      <c r="AB15" s="34"/>
      <c r="AC15" s="34"/>
      <c r="AD15" s="34"/>
      <c r="AE15" s="34"/>
    </row>
    <row r="16" spans="1:46" s="2" customFormat="1" ht="6.95" customHeight="1" x14ac:dyDescent="0.2">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x14ac:dyDescent="0.2">
      <c r="A17" s="34"/>
      <c r="B17" s="39"/>
      <c r="C17" s="34"/>
      <c r="D17" s="112" t="s">
        <v>27</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customHeight="1" x14ac:dyDescent="0.2">
      <c r="A18" s="34"/>
      <c r="B18" s="39"/>
      <c r="C18" s="34"/>
      <c r="D18" s="34"/>
      <c r="E18" s="300" t="str">
        <f>'Rekapitulace stavby'!E14</f>
        <v>Vyplň údaj</v>
      </c>
      <c r="F18" s="301"/>
      <c r="G18" s="301"/>
      <c r="H18" s="301"/>
      <c r="I18" s="112" t="s">
        <v>26</v>
      </c>
      <c r="J18" s="30" t="str">
        <f>'Rekapitulace stavby'!AN14</f>
        <v>Vyplň údaj</v>
      </c>
      <c r="K18" s="34"/>
      <c r="L18" s="51"/>
      <c r="S18" s="34"/>
      <c r="T18" s="34"/>
      <c r="U18" s="34"/>
      <c r="V18" s="34"/>
      <c r="W18" s="34"/>
      <c r="X18" s="34"/>
      <c r="Y18" s="34"/>
      <c r="Z18" s="34"/>
      <c r="AA18" s="34"/>
      <c r="AB18" s="34"/>
      <c r="AC18" s="34"/>
      <c r="AD18" s="34"/>
      <c r="AE18" s="34"/>
    </row>
    <row r="19" spans="1:31" s="2" customFormat="1" ht="6.95" customHeight="1" x14ac:dyDescent="0.2">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x14ac:dyDescent="0.2">
      <c r="A20" s="34"/>
      <c r="B20" s="39"/>
      <c r="C20" s="34"/>
      <c r="D20" s="112" t="s">
        <v>29</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customHeight="1" x14ac:dyDescent="0.2">
      <c r="A21" s="34"/>
      <c r="B21" s="39"/>
      <c r="C21" s="34"/>
      <c r="D21" s="34"/>
      <c r="E21" s="113" t="str">
        <f>IF('Rekapitulace stavby'!E17="","",'Rekapitulace stavby'!E17)</f>
        <v xml:space="preserve"> </v>
      </c>
      <c r="F21" s="34"/>
      <c r="G21" s="34"/>
      <c r="H21" s="34"/>
      <c r="I21" s="112" t="s">
        <v>26</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6.95" customHeight="1" x14ac:dyDescent="0.2">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x14ac:dyDescent="0.2">
      <c r="A23" s="34"/>
      <c r="B23" s="39"/>
      <c r="C23" s="34"/>
      <c r="D23" s="112" t="s">
        <v>31</v>
      </c>
      <c r="E23" s="34"/>
      <c r="F23" s="34"/>
      <c r="G23" s="34"/>
      <c r="H23" s="34"/>
      <c r="I23" s="112" t="s">
        <v>25</v>
      </c>
      <c r="J23" s="113" t="str">
        <f>IF('Rekapitulace stavby'!AN19="","",'Rekapitulace stavby'!AN19)</f>
        <v/>
      </c>
      <c r="K23" s="34"/>
      <c r="L23" s="51"/>
      <c r="S23" s="34"/>
      <c r="T23" s="34"/>
      <c r="U23" s="34"/>
      <c r="V23" s="34"/>
      <c r="W23" s="34"/>
      <c r="X23" s="34"/>
      <c r="Y23" s="34"/>
      <c r="Z23" s="34"/>
      <c r="AA23" s="34"/>
      <c r="AB23" s="34"/>
      <c r="AC23" s="34"/>
      <c r="AD23" s="34"/>
      <c r="AE23" s="34"/>
    </row>
    <row r="24" spans="1:31" s="2" customFormat="1" ht="18" customHeight="1" x14ac:dyDescent="0.2">
      <c r="A24" s="34"/>
      <c r="B24" s="39"/>
      <c r="C24" s="34"/>
      <c r="D24" s="34"/>
      <c r="E24" s="113" t="str">
        <f>IF('Rekapitulace stavby'!E20="","",'Rekapitulace stavby'!E20)</f>
        <v xml:space="preserve"> </v>
      </c>
      <c r="F24" s="34"/>
      <c r="G24" s="34"/>
      <c r="H24" s="34"/>
      <c r="I24" s="112" t="s">
        <v>26</v>
      </c>
      <c r="J24" s="113" t="str">
        <f>IF('Rekapitulace stavby'!AN20="","",'Rekapitulace stavby'!AN20)</f>
        <v/>
      </c>
      <c r="K24" s="34"/>
      <c r="L24" s="51"/>
      <c r="S24" s="34"/>
      <c r="T24" s="34"/>
      <c r="U24" s="34"/>
      <c r="V24" s="34"/>
      <c r="W24" s="34"/>
      <c r="X24" s="34"/>
      <c r="Y24" s="34"/>
      <c r="Z24" s="34"/>
      <c r="AA24" s="34"/>
      <c r="AB24" s="34"/>
      <c r="AC24" s="34"/>
      <c r="AD24" s="34"/>
      <c r="AE24" s="34"/>
    </row>
    <row r="25" spans="1:31" s="2" customFormat="1" ht="6.95" customHeight="1" x14ac:dyDescent="0.2">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x14ac:dyDescent="0.2">
      <c r="A26" s="34"/>
      <c r="B26" s="39"/>
      <c r="C26" s="34"/>
      <c r="D26" s="112" t="s">
        <v>32</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customHeight="1" x14ac:dyDescent="0.2">
      <c r="A27" s="115"/>
      <c r="B27" s="116"/>
      <c r="C27" s="115"/>
      <c r="D27" s="115"/>
      <c r="E27" s="302" t="s">
        <v>1</v>
      </c>
      <c r="F27" s="302"/>
      <c r="G27" s="302"/>
      <c r="H27" s="302"/>
      <c r="I27" s="115"/>
      <c r="J27" s="115"/>
      <c r="K27" s="115"/>
      <c r="L27" s="117"/>
      <c r="S27" s="115"/>
      <c r="T27" s="115"/>
      <c r="U27" s="115"/>
      <c r="V27" s="115"/>
      <c r="W27" s="115"/>
      <c r="X27" s="115"/>
      <c r="Y27" s="115"/>
      <c r="Z27" s="115"/>
      <c r="AA27" s="115"/>
      <c r="AB27" s="115"/>
      <c r="AC27" s="115"/>
      <c r="AD27" s="115"/>
      <c r="AE27" s="115"/>
    </row>
    <row r="28" spans="1:31" s="2" customFormat="1" ht="6.95" customHeight="1" x14ac:dyDescent="0.2">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customHeight="1" x14ac:dyDescent="0.2">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customHeight="1" x14ac:dyDescent="0.2">
      <c r="A30" s="34"/>
      <c r="B30" s="39"/>
      <c r="C30" s="34"/>
      <c r="D30" s="119" t="s">
        <v>33</v>
      </c>
      <c r="E30" s="34"/>
      <c r="F30" s="34"/>
      <c r="G30" s="34"/>
      <c r="H30" s="34"/>
      <c r="I30" s="34"/>
      <c r="J30" s="120">
        <f>ROUND(J119, 2)</f>
        <v>0</v>
      </c>
      <c r="K30" s="34"/>
      <c r="L30" s="51"/>
      <c r="S30" s="34"/>
      <c r="T30" s="34"/>
      <c r="U30" s="34"/>
      <c r="V30" s="34"/>
      <c r="W30" s="34"/>
      <c r="X30" s="34"/>
      <c r="Y30" s="34"/>
      <c r="Z30" s="34"/>
      <c r="AA30" s="34"/>
      <c r="AB30" s="34"/>
      <c r="AC30" s="34"/>
      <c r="AD30" s="34"/>
      <c r="AE30" s="34"/>
    </row>
    <row r="31" spans="1:31" s="2" customFormat="1" ht="6.95" customHeight="1" x14ac:dyDescent="0.2">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customHeight="1" x14ac:dyDescent="0.2">
      <c r="A32" s="34"/>
      <c r="B32" s="39"/>
      <c r="C32" s="34"/>
      <c r="D32" s="34"/>
      <c r="E32" s="34"/>
      <c r="F32" s="121" t="s">
        <v>35</v>
      </c>
      <c r="G32" s="34"/>
      <c r="H32" s="34"/>
      <c r="I32" s="121" t="s">
        <v>34</v>
      </c>
      <c r="J32" s="121" t="s">
        <v>36</v>
      </c>
      <c r="K32" s="34"/>
      <c r="L32" s="51"/>
      <c r="S32" s="34"/>
      <c r="T32" s="34"/>
      <c r="U32" s="34"/>
      <c r="V32" s="34"/>
      <c r="W32" s="34"/>
      <c r="X32" s="34"/>
      <c r="Y32" s="34"/>
      <c r="Z32" s="34"/>
      <c r="AA32" s="34"/>
      <c r="AB32" s="34"/>
      <c r="AC32" s="34"/>
      <c r="AD32" s="34"/>
      <c r="AE32" s="34"/>
    </row>
    <row r="33" spans="1:31" s="2" customFormat="1" ht="14.45" customHeight="1" x14ac:dyDescent="0.2">
      <c r="A33" s="34"/>
      <c r="B33" s="39"/>
      <c r="C33" s="34"/>
      <c r="D33" s="122" t="s">
        <v>37</v>
      </c>
      <c r="E33" s="112" t="s">
        <v>38</v>
      </c>
      <c r="F33" s="123">
        <f>ROUND((SUM(BE119:BE209)),  2)</f>
        <v>0</v>
      </c>
      <c r="G33" s="34"/>
      <c r="H33" s="34"/>
      <c r="I33" s="124">
        <v>0.21</v>
      </c>
      <c r="J33" s="123">
        <f>ROUND(((SUM(BE119:BE209))*I33),  2)</f>
        <v>0</v>
      </c>
      <c r="K33" s="34"/>
      <c r="L33" s="51"/>
      <c r="S33" s="34"/>
      <c r="T33" s="34"/>
      <c r="U33" s="34"/>
      <c r="V33" s="34"/>
      <c r="W33" s="34"/>
      <c r="X33" s="34"/>
      <c r="Y33" s="34"/>
      <c r="Z33" s="34"/>
      <c r="AA33" s="34"/>
      <c r="AB33" s="34"/>
      <c r="AC33" s="34"/>
      <c r="AD33" s="34"/>
      <c r="AE33" s="34"/>
    </row>
    <row r="34" spans="1:31" s="2" customFormat="1" ht="14.45" customHeight="1" x14ac:dyDescent="0.2">
      <c r="A34" s="34"/>
      <c r="B34" s="39"/>
      <c r="C34" s="34"/>
      <c r="D34" s="34"/>
      <c r="E34" s="112" t="s">
        <v>39</v>
      </c>
      <c r="F34" s="123">
        <f>ROUND((SUM(BF119:BF209)),  2)</f>
        <v>0</v>
      </c>
      <c r="G34" s="34"/>
      <c r="H34" s="34"/>
      <c r="I34" s="124">
        <v>0.15</v>
      </c>
      <c r="J34" s="123">
        <f>ROUND(((SUM(BF119:BF209))*I34),  2)</f>
        <v>0</v>
      </c>
      <c r="K34" s="34"/>
      <c r="L34" s="51"/>
      <c r="S34" s="34"/>
      <c r="T34" s="34"/>
      <c r="U34" s="34"/>
      <c r="V34" s="34"/>
      <c r="W34" s="34"/>
      <c r="X34" s="34"/>
      <c r="Y34" s="34"/>
      <c r="Z34" s="34"/>
      <c r="AA34" s="34"/>
      <c r="AB34" s="34"/>
      <c r="AC34" s="34"/>
      <c r="AD34" s="34"/>
      <c r="AE34" s="34"/>
    </row>
    <row r="35" spans="1:31" s="2" customFormat="1" ht="14.45" hidden="1" customHeight="1" x14ac:dyDescent="0.2">
      <c r="A35" s="34"/>
      <c r="B35" s="39"/>
      <c r="C35" s="34"/>
      <c r="D35" s="34"/>
      <c r="E35" s="112" t="s">
        <v>40</v>
      </c>
      <c r="F35" s="123">
        <f>ROUND((SUM(BG119:BG209)),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x14ac:dyDescent="0.2">
      <c r="A36" s="34"/>
      <c r="B36" s="39"/>
      <c r="C36" s="34"/>
      <c r="D36" s="34"/>
      <c r="E36" s="112" t="s">
        <v>41</v>
      </c>
      <c r="F36" s="123">
        <f>ROUND((SUM(BH119:BH209)),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2" t="s">
        <v>42</v>
      </c>
      <c r="F37" s="123">
        <f>ROUND((SUM(BI119:BI209)),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customHeight="1" x14ac:dyDescent="0.2">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customHeight="1" x14ac:dyDescent="0.2">
      <c r="A39" s="34"/>
      <c r="B39" s="39"/>
      <c r="C39" s="125"/>
      <c r="D39" s="126" t="s">
        <v>43</v>
      </c>
      <c r="E39" s="127"/>
      <c r="F39" s="127"/>
      <c r="G39" s="128" t="s">
        <v>44</v>
      </c>
      <c r="H39" s="129" t="s">
        <v>45</v>
      </c>
      <c r="I39" s="127"/>
      <c r="J39" s="130">
        <f>SUM(J30:J37)</f>
        <v>0</v>
      </c>
      <c r="K39" s="131"/>
      <c r="L39" s="51"/>
      <c r="S39" s="34"/>
      <c r="T39" s="34"/>
      <c r="U39" s="34"/>
      <c r="V39" s="34"/>
      <c r="W39" s="34"/>
      <c r="X39" s="34"/>
      <c r="Y39" s="34"/>
      <c r="Z39" s="34"/>
      <c r="AA39" s="34"/>
      <c r="AB39" s="34"/>
      <c r="AC39" s="34"/>
      <c r="AD39" s="34"/>
      <c r="AE39" s="34"/>
    </row>
    <row r="40" spans="1:31" s="2" customFormat="1" ht="14.45" customHeight="1" x14ac:dyDescent="0.2">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customHeight="1" x14ac:dyDescent="0.2">
      <c r="B41" s="20"/>
      <c r="L41" s="20"/>
    </row>
    <row r="42" spans="1:31" s="1" customFormat="1" ht="14.45" customHeight="1" x14ac:dyDescent="0.2">
      <c r="B42" s="20"/>
      <c r="L42" s="20"/>
    </row>
    <row r="43" spans="1:31" s="1" customFormat="1" ht="14.45" customHeight="1" x14ac:dyDescent="0.2">
      <c r="B43" s="20"/>
      <c r="L43" s="20"/>
    </row>
    <row r="44" spans="1:31" s="1" customFormat="1" ht="14.45" customHeight="1" x14ac:dyDescent="0.2">
      <c r="B44" s="20"/>
      <c r="L44" s="20"/>
    </row>
    <row r="45" spans="1:31" s="1" customFormat="1" ht="14.45" customHeight="1" x14ac:dyDescent="0.2">
      <c r="B45" s="20"/>
      <c r="L45" s="20"/>
    </row>
    <row r="46" spans="1:31" s="1" customFormat="1" ht="14.45" customHeight="1" x14ac:dyDescent="0.2">
      <c r="B46" s="20"/>
      <c r="L46" s="20"/>
    </row>
    <row r="47" spans="1:31" s="1" customFormat="1" ht="14.45" customHeight="1" x14ac:dyDescent="0.2">
      <c r="B47" s="20"/>
      <c r="L47" s="20"/>
    </row>
    <row r="48" spans="1:31" s="1" customFormat="1" ht="14.45" customHeight="1" x14ac:dyDescent="0.2">
      <c r="B48" s="20"/>
      <c r="L48" s="20"/>
    </row>
    <row r="49" spans="1:31" s="1" customFormat="1" ht="14.45" customHeight="1" x14ac:dyDescent="0.2">
      <c r="B49" s="20"/>
      <c r="L49" s="20"/>
    </row>
    <row r="50" spans="1:31" s="2" customFormat="1" ht="14.45" customHeight="1" x14ac:dyDescent="0.2">
      <c r="B50" s="51"/>
      <c r="D50" s="132" t="s">
        <v>46</v>
      </c>
      <c r="E50" s="133"/>
      <c r="F50" s="133"/>
      <c r="G50" s="132" t="s">
        <v>47</v>
      </c>
      <c r="H50" s="133"/>
      <c r="I50" s="133"/>
      <c r="J50" s="133"/>
      <c r="K50" s="133"/>
      <c r="L50" s="51"/>
    </row>
    <row r="51" spans="1:31" x14ac:dyDescent="0.2">
      <c r="B51" s="20"/>
      <c r="L51" s="20"/>
    </row>
    <row r="52" spans="1:31" x14ac:dyDescent="0.2">
      <c r="B52" s="20"/>
      <c r="L52" s="20"/>
    </row>
    <row r="53" spans="1:31" x14ac:dyDescent="0.2">
      <c r="B53" s="20"/>
      <c r="L53" s="20"/>
    </row>
    <row r="54" spans="1:31" x14ac:dyDescent="0.2">
      <c r="B54" s="20"/>
      <c r="L54" s="20"/>
    </row>
    <row r="55" spans="1:31" x14ac:dyDescent="0.2">
      <c r="B55" s="20"/>
      <c r="L55" s="20"/>
    </row>
    <row r="56" spans="1:31" x14ac:dyDescent="0.2">
      <c r="B56" s="20"/>
      <c r="L56" s="20"/>
    </row>
    <row r="57" spans="1:31" x14ac:dyDescent="0.2">
      <c r="B57" s="20"/>
      <c r="L57" s="20"/>
    </row>
    <row r="58" spans="1:31" x14ac:dyDescent="0.2">
      <c r="B58" s="20"/>
      <c r="L58" s="20"/>
    </row>
    <row r="59" spans="1:31" x14ac:dyDescent="0.2">
      <c r="B59" s="20"/>
      <c r="L59" s="20"/>
    </row>
    <row r="60" spans="1:31" x14ac:dyDescent="0.2">
      <c r="B60" s="20"/>
      <c r="L60" s="20"/>
    </row>
    <row r="61" spans="1:31" s="2" customFormat="1" ht="12.75" x14ac:dyDescent="0.2">
      <c r="A61" s="34"/>
      <c r="B61" s="39"/>
      <c r="C61" s="34"/>
      <c r="D61" s="134" t="s">
        <v>48</v>
      </c>
      <c r="E61" s="135"/>
      <c r="F61" s="136" t="s">
        <v>49</v>
      </c>
      <c r="G61" s="134" t="s">
        <v>48</v>
      </c>
      <c r="H61" s="135"/>
      <c r="I61" s="135"/>
      <c r="J61" s="137" t="s">
        <v>49</v>
      </c>
      <c r="K61" s="135"/>
      <c r="L61" s="51"/>
      <c r="S61" s="34"/>
      <c r="T61" s="34"/>
      <c r="U61" s="34"/>
      <c r="V61" s="34"/>
      <c r="W61" s="34"/>
      <c r="X61" s="34"/>
      <c r="Y61" s="34"/>
      <c r="Z61" s="34"/>
      <c r="AA61" s="34"/>
      <c r="AB61" s="34"/>
      <c r="AC61" s="34"/>
      <c r="AD61" s="34"/>
      <c r="AE61" s="34"/>
    </row>
    <row r="62" spans="1:31" x14ac:dyDescent="0.2">
      <c r="B62" s="20"/>
      <c r="L62" s="20"/>
    </row>
    <row r="63" spans="1:31" x14ac:dyDescent="0.2">
      <c r="B63" s="20"/>
      <c r="L63" s="20"/>
    </row>
    <row r="64" spans="1:31" x14ac:dyDescent="0.2">
      <c r="B64" s="20"/>
      <c r="L64" s="20"/>
    </row>
    <row r="65" spans="1:31" s="2" customFormat="1" ht="12.75" x14ac:dyDescent="0.2">
      <c r="A65" s="34"/>
      <c r="B65" s="39"/>
      <c r="C65" s="34"/>
      <c r="D65" s="132" t="s">
        <v>50</v>
      </c>
      <c r="E65" s="138"/>
      <c r="F65" s="138"/>
      <c r="G65" s="132" t="s">
        <v>51</v>
      </c>
      <c r="H65" s="138"/>
      <c r="I65" s="138"/>
      <c r="J65" s="138"/>
      <c r="K65" s="138"/>
      <c r="L65" s="51"/>
      <c r="S65" s="34"/>
      <c r="T65" s="34"/>
      <c r="U65" s="34"/>
      <c r="V65" s="34"/>
      <c r="W65" s="34"/>
      <c r="X65" s="34"/>
      <c r="Y65" s="34"/>
      <c r="Z65" s="34"/>
      <c r="AA65" s="34"/>
      <c r="AB65" s="34"/>
      <c r="AC65" s="34"/>
      <c r="AD65" s="34"/>
      <c r="AE65" s="34"/>
    </row>
    <row r="66" spans="1:31" x14ac:dyDescent="0.2">
      <c r="B66" s="20"/>
      <c r="L66" s="20"/>
    </row>
    <row r="67" spans="1:31" x14ac:dyDescent="0.2">
      <c r="B67" s="20"/>
      <c r="L67" s="20"/>
    </row>
    <row r="68" spans="1:31" x14ac:dyDescent="0.2">
      <c r="B68" s="20"/>
      <c r="L68" s="20"/>
    </row>
    <row r="69" spans="1:31" x14ac:dyDescent="0.2">
      <c r="B69" s="20"/>
      <c r="L69" s="20"/>
    </row>
    <row r="70" spans="1:31" x14ac:dyDescent="0.2">
      <c r="B70" s="20"/>
      <c r="L70" s="20"/>
    </row>
    <row r="71" spans="1:31" x14ac:dyDescent="0.2">
      <c r="B71" s="20"/>
      <c r="L71" s="20"/>
    </row>
    <row r="72" spans="1:31" x14ac:dyDescent="0.2">
      <c r="B72" s="20"/>
      <c r="L72" s="20"/>
    </row>
    <row r="73" spans="1:31" x14ac:dyDescent="0.2">
      <c r="B73" s="20"/>
      <c r="L73" s="20"/>
    </row>
    <row r="74" spans="1:31" x14ac:dyDescent="0.2">
      <c r="B74" s="20"/>
      <c r="L74" s="20"/>
    </row>
    <row r="75" spans="1:31" x14ac:dyDescent="0.2">
      <c r="B75" s="20"/>
      <c r="L75" s="20"/>
    </row>
    <row r="76" spans="1:31" s="2" customFormat="1" ht="12.75" x14ac:dyDescent="0.2">
      <c r="A76" s="34"/>
      <c r="B76" s="39"/>
      <c r="C76" s="34"/>
      <c r="D76" s="134" t="s">
        <v>48</v>
      </c>
      <c r="E76" s="135"/>
      <c r="F76" s="136" t="s">
        <v>49</v>
      </c>
      <c r="G76" s="134" t="s">
        <v>48</v>
      </c>
      <c r="H76" s="135"/>
      <c r="I76" s="135"/>
      <c r="J76" s="137" t="s">
        <v>49</v>
      </c>
      <c r="K76" s="135"/>
      <c r="L76" s="51"/>
      <c r="S76" s="34"/>
      <c r="T76" s="34"/>
      <c r="U76" s="34"/>
      <c r="V76" s="34"/>
      <c r="W76" s="34"/>
      <c r="X76" s="34"/>
      <c r="Y76" s="34"/>
      <c r="Z76" s="34"/>
      <c r="AA76" s="34"/>
      <c r="AB76" s="34"/>
      <c r="AC76" s="34"/>
      <c r="AD76" s="34"/>
      <c r="AE76" s="34"/>
    </row>
    <row r="77" spans="1:31" s="2" customFormat="1" ht="14.45" customHeight="1" x14ac:dyDescent="0.2">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81" spans="1:47" s="2" customFormat="1" ht="6.95" customHeight="1" x14ac:dyDescent="0.2">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customHeight="1" x14ac:dyDescent="0.2">
      <c r="A82" s="34"/>
      <c r="B82" s="35"/>
      <c r="C82" s="23" t="s">
        <v>93</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x14ac:dyDescent="0.2">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x14ac:dyDescent="0.2">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x14ac:dyDescent="0.2">
      <c r="A85" s="34"/>
      <c r="B85" s="35"/>
      <c r="C85" s="36"/>
      <c r="D85" s="36"/>
      <c r="E85" s="294" t="str">
        <f>E7</f>
        <v>11  Oprava trati v úseku Středokluky - Noutonice</v>
      </c>
      <c r="F85" s="295"/>
      <c r="G85" s="295"/>
      <c r="H85" s="295"/>
      <c r="I85" s="36"/>
      <c r="J85" s="36"/>
      <c r="K85" s="36"/>
      <c r="L85" s="51"/>
      <c r="S85" s="34"/>
      <c r="T85" s="34"/>
      <c r="U85" s="34"/>
      <c r="V85" s="34"/>
      <c r="W85" s="34"/>
      <c r="X85" s="34"/>
      <c r="Y85" s="34"/>
      <c r="Z85" s="34"/>
      <c r="AA85" s="34"/>
      <c r="AB85" s="34"/>
      <c r="AC85" s="34"/>
      <c r="AD85" s="34"/>
      <c r="AE85" s="34"/>
    </row>
    <row r="86" spans="1:47" s="2" customFormat="1" ht="12" customHeight="1" x14ac:dyDescent="0.2">
      <c r="A86" s="34"/>
      <c r="B86" s="35"/>
      <c r="C86" s="29" t="s">
        <v>91</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x14ac:dyDescent="0.2">
      <c r="A87" s="34"/>
      <c r="B87" s="35"/>
      <c r="C87" s="36"/>
      <c r="D87" s="36"/>
      <c r="E87" s="256" t="str">
        <f>E9</f>
        <v>02 - Oprava přejezdu P2250</v>
      </c>
      <c r="F87" s="293"/>
      <c r="G87" s="293"/>
      <c r="H87" s="293"/>
      <c r="I87" s="36"/>
      <c r="J87" s="36"/>
      <c r="K87" s="36"/>
      <c r="L87" s="51"/>
      <c r="S87" s="34"/>
      <c r="T87" s="34"/>
      <c r="U87" s="34"/>
      <c r="V87" s="34"/>
      <c r="W87" s="34"/>
      <c r="X87" s="34"/>
      <c r="Y87" s="34"/>
      <c r="Z87" s="34"/>
      <c r="AA87" s="34"/>
      <c r="AB87" s="34"/>
      <c r="AC87" s="34"/>
      <c r="AD87" s="34"/>
      <c r="AE87" s="34"/>
    </row>
    <row r="88" spans="1:47" s="2" customFormat="1" ht="6.95" customHeight="1" x14ac:dyDescent="0.2">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x14ac:dyDescent="0.2">
      <c r="A89" s="34"/>
      <c r="B89" s="35"/>
      <c r="C89" s="29" t="s">
        <v>20</v>
      </c>
      <c r="D89" s="36"/>
      <c r="E89" s="36"/>
      <c r="F89" s="27" t="str">
        <f>F12</f>
        <v xml:space="preserve"> </v>
      </c>
      <c r="G89" s="36"/>
      <c r="H89" s="36"/>
      <c r="I89" s="29" t="s">
        <v>22</v>
      </c>
      <c r="J89" s="66" t="str">
        <f>IF(J12="","",J12)</f>
        <v>2. 1. 2023</v>
      </c>
      <c r="K89" s="36"/>
      <c r="L89" s="51"/>
      <c r="S89" s="34"/>
      <c r="T89" s="34"/>
      <c r="U89" s="34"/>
      <c r="V89" s="34"/>
      <c r="W89" s="34"/>
      <c r="X89" s="34"/>
      <c r="Y89" s="34"/>
      <c r="Z89" s="34"/>
      <c r="AA89" s="34"/>
      <c r="AB89" s="34"/>
      <c r="AC89" s="34"/>
      <c r="AD89" s="34"/>
      <c r="AE89" s="34"/>
    </row>
    <row r="90" spans="1:47" s="2" customFormat="1" ht="6.95" customHeight="1" x14ac:dyDescent="0.2">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x14ac:dyDescent="0.2">
      <c r="A91" s="34"/>
      <c r="B91" s="35"/>
      <c r="C91" s="29" t="s">
        <v>24</v>
      </c>
      <c r="D91" s="36"/>
      <c r="E91" s="36"/>
      <c r="F91" s="27" t="str">
        <f>E15</f>
        <v xml:space="preserve"> </v>
      </c>
      <c r="G91" s="36"/>
      <c r="H91" s="36"/>
      <c r="I91" s="29" t="s">
        <v>29</v>
      </c>
      <c r="J91" s="32" t="str">
        <f>E21</f>
        <v xml:space="preserve"> </v>
      </c>
      <c r="K91" s="36"/>
      <c r="L91" s="51"/>
      <c r="S91" s="34"/>
      <c r="T91" s="34"/>
      <c r="U91" s="34"/>
      <c r="V91" s="34"/>
      <c r="W91" s="34"/>
      <c r="X91" s="34"/>
      <c r="Y91" s="34"/>
      <c r="Z91" s="34"/>
      <c r="AA91" s="34"/>
      <c r="AB91" s="34"/>
      <c r="AC91" s="34"/>
      <c r="AD91" s="34"/>
      <c r="AE91" s="34"/>
    </row>
    <row r="92" spans="1:47" s="2" customFormat="1" ht="15.2" customHeight="1" x14ac:dyDescent="0.2">
      <c r="A92" s="34"/>
      <c r="B92" s="35"/>
      <c r="C92" s="29" t="s">
        <v>27</v>
      </c>
      <c r="D92" s="36"/>
      <c r="E92" s="36"/>
      <c r="F92" s="27" t="str">
        <f>IF(E18="","",E18)</f>
        <v>Vyplň údaj</v>
      </c>
      <c r="G92" s="36"/>
      <c r="H92" s="36"/>
      <c r="I92" s="29" t="s">
        <v>31</v>
      </c>
      <c r="J92" s="32" t="str">
        <f>E24</f>
        <v xml:space="preserve"> </v>
      </c>
      <c r="K92" s="36"/>
      <c r="L92" s="51"/>
      <c r="S92" s="34"/>
      <c r="T92" s="34"/>
      <c r="U92" s="34"/>
      <c r="V92" s="34"/>
      <c r="W92" s="34"/>
      <c r="X92" s="34"/>
      <c r="Y92" s="34"/>
      <c r="Z92" s="34"/>
      <c r="AA92" s="34"/>
      <c r="AB92" s="34"/>
      <c r="AC92" s="34"/>
      <c r="AD92" s="34"/>
      <c r="AE92" s="34"/>
    </row>
    <row r="93" spans="1:47" s="2" customFormat="1" ht="10.35" customHeight="1" x14ac:dyDescent="0.2">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x14ac:dyDescent="0.2">
      <c r="A94" s="34"/>
      <c r="B94" s="35"/>
      <c r="C94" s="143" t="s">
        <v>94</v>
      </c>
      <c r="D94" s="144"/>
      <c r="E94" s="144"/>
      <c r="F94" s="144"/>
      <c r="G94" s="144"/>
      <c r="H94" s="144"/>
      <c r="I94" s="144"/>
      <c r="J94" s="145" t="s">
        <v>95</v>
      </c>
      <c r="K94" s="144"/>
      <c r="L94" s="51"/>
      <c r="S94" s="34"/>
      <c r="T94" s="34"/>
      <c r="U94" s="34"/>
      <c r="V94" s="34"/>
      <c r="W94" s="34"/>
      <c r="X94" s="34"/>
      <c r="Y94" s="34"/>
      <c r="Z94" s="34"/>
      <c r="AA94" s="34"/>
      <c r="AB94" s="34"/>
      <c r="AC94" s="34"/>
      <c r="AD94" s="34"/>
      <c r="AE94" s="34"/>
    </row>
    <row r="95" spans="1:47" s="2" customFormat="1" ht="10.35" customHeight="1" x14ac:dyDescent="0.2">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x14ac:dyDescent="0.2">
      <c r="A96" s="34"/>
      <c r="B96" s="35"/>
      <c r="C96" s="146" t="s">
        <v>96</v>
      </c>
      <c r="D96" s="36"/>
      <c r="E96" s="36"/>
      <c r="F96" s="36"/>
      <c r="G96" s="36"/>
      <c r="H96" s="36"/>
      <c r="I96" s="36"/>
      <c r="J96" s="84">
        <f>J119</f>
        <v>0</v>
      </c>
      <c r="K96" s="36"/>
      <c r="L96" s="51"/>
      <c r="S96" s="34"/>
      <c r="T96" s="34"/>
      <c r="U96" s="34"/>
      <c r="V96" s="34"/>
      <c r="W96" s="34"/>
      <c r="X96" s="34"/>
      <c r="Y96" s="34"/>
      <c r="Z96" s="34"/>
      <c r="AA96" s="34"/>
      <c r="AB96" s="34"/>
      <c r="AC96" s="34"/>
      <c r="AD96" s="34"/>
      <c r="AE96" s="34"/>
      <c r="AU96" s="17" t="s">
        <v>97</v>
      </c>
    </row>
    <row r="97" spans="1:31" s="9" customFormat="1" ht="24.95" customHeight="1" x14ac:dyDescent="0.2">
      <c r="B97" s="147"/>
      <c r="C97" s="148"/>
      <c r="D97" s="149" t="s">
        <v>98</v>
      </c>
      <c r="E97" s="150"/>
      <c r="F97" s="150"/>
      <c r="G97" s="150"/>
      <c r="H97" s="150"/>
      <c r="I97" s="150"/>
      <c r="J97" s="151">
        <f>J120</f>
        <v>0</v>
      </c>
      <c r="K97" s="148"/>
      <c r="L97" s="152"/>
    </row>
    <row r="98" spans="1:31" s="10" customFormat="1" ht="19.899999999999999" customHeight="1" x14ac:dyDescent="0.2">
      <c r="B98" s="153"/>
      <c r="C98" s="154"/>
      <c r="D98" s="155" t="s">
        <v>99</v>
      </c>
      <c r="E98" s="156"/>
      <c r="F98" s="156"/>
      <c r="G98" s="156"/>
      <c r="H98" s="156"/>
      <c r="I98" s="156"/>
      <c r="J98" s="157">
        <f>J121</f>
        <v>0</v>
      </c>
      <c r="K98" s="154"/>
      <c r="L98" s="158"/>
    </row>
    <row r="99" spans="1:31" s="9" customFormat="1" ht="24.95" customHeight="1" x14ac:dyDescent="0.2">
      <c r="B99" s="147"/>
      <c r="C99" s="148"/>
      <c r="D99" s="149" t="s">
        <v>499</v>
      </c>
      <c r="E99" s="150"/>
      <c r="F99" s="150"/>
      <c r="G99" s="150"/>
      <c r="H99" s="150"/>
      <c r="I99" s="150"/>
      <c r="J99" s="151">
        <f>J186</f>
        <v>0</v>
      </c>
      <c r="K99" s="148"/>
      <c r="L99" s="152"/>
    </row>
    <row r="100" spans="1:31" s="2" customFormat="1" ht="21.75" customHeight="1" x14ac:dyDescent="0.2">
      <c r="A100" s="34"/>
      <c r="B100" s="35"/>
      <c r="C100" s="36"/>
      <c r="D100" s="36"/>
      <c r="E100" s="36"/>
      <c r="F100" s="36"/>
      <c r="G100" s="36"/>
      <c r="H100" s="36"/>
      <c r="I100" s="36"/>
      <c r="J100" s="36"/>
      <c r="K100" s="36"/>
      <c r="L100" s="51"/>
      <c r="S100" s="34"/>
      <c r="T100" s="34"/>
      <c r="U100" s="34"/>
      <c r="V100" s="34"/>
      <c r="W100" s="34"/>
      <c r="X100" s="34"/>
      <c r="Y100" s="34"/>
      <c r="Z100" s="34"/>
      <c r="AA100" s="34"/>
      <c r="AB100" s="34"/>
      <c r="AC100" s="34"/>
      <c r="AD100" s="34"/>
      <c r="AE100" s="34"/>
    </row>
    <row r="101" spans="1:31" s="2" customFormat="1" ht="6.95" customHeight="1" x14ac:dyDescent="0.2">
      <c r="A101" s="34"/>
      <c r="B101" s="54"/>
      <c r="C101" s="55"/>
      <c r="D101" s="55"/>
      <c r="E101" s="55"/>
      <c r="F101" s="55"/>
      <c r="G101" s="55"/>
      <c r="H101" s="55"/>
      <c r="I101" s="55"/>
      <c r="J101" s="55"/>
      <c r="K101" s="55"/>
      <c r="L101" s="51"/>
      <c r="S101" s="34"/>
      <c r="T101" s="34"/>
      <c r="U101" s="34"/>
      <c r="V101" s="34"/>
      <c r="W101" s="34"/>
      <c r="X101" s="34"/>
      <c r="Y101" s="34"/>
      <c r="Z101" s="34"/>
      <c r="AA101" s="34"/>
      <c r="AB101" s="34"/>
      <c r="AC101" s="34"/>
      <c r="AD101" s="34"/>
      <c r="AE101" s="34"/>
    </row>
    <row r="105" spans="1:31" s="2" customFormat="1" ht="6.95" customHeight="1" x14ac:dyDescent="0.2">
      <c r="A105" s="34"/>
      <c r="B105" s="56"/>
      <c r="C105" s="57"/>
      <c r="D105" s="57"/>
      <c r="E105" s="57"/>
      <c r="F105" s="57"/>
      <c r="G105" s="57"/>
      <c r="H105" s="57"/>
      <c r="I105" s="57"/>
      <c r="J105" s="57"/>
      <c r="K105" s="57"/>
      <c r="L105" s="51"/>
      <c r="S105" s="34"/>
      <c r="T105" s="34"/>
      <c r="U105" s="34"/>
      <c r="V105" s="34"/>
      <c r="W105" s="34"/>
      <c r="X105" s="34"/>
      <c r="Y105" s="34"/>
      <c r="Z105" s="34"/>
      <c r="AA105" s="34"/>
      <c r="AB105" s="34"/>
      <c r="AC105" s="34"/>
      <c r="AD105" s="34"/>
      <c r="AE105" s="34"/>
    </row>
    <row r="106" spans="1:31" s="2" customFormat="1" ht="24.95" customHeight="1" x14ac:dyDescent="0.2">
      <c r="A106" s="34"/>
      <c r="B106" s="35"/>
      <c r="C106" s="23" t="s">
        <v>101</v>
      </c>
      <c r="D106" s="36"/>
      <c r="E106" s="36"/>
      <c r="F106" s="36"/>
      <c r="G106" s="36"/>
      <c r="H106" s="36"/>
      <c r="I106" s="36"/>
      <c r="J106" s="36"/>
      <c r="K106" s="36"/>
      <c r="L106" s="51"/>
      <c r="S106" s="34"/>
      <c r="T106" s="34"/>
      <c r="U106" s="34"/>
      <c r="V106" s="34"/>
      <c r="W106" s="34"/>
      <c r="X106" s="34"/>
      <c r="Y106" s="34"/>
      <c r="Z106" s="34"/>
      <c r="AA106" s="34"/>
      <c r="AB106" s="34"/>
      <c r="AC106" s="34"/>
      <c r="AD106" s="34"/>
      <c r="AE106" s="34"/>
    </row>
    <row r="107" spans="1:31" s="2" customFormat="1" ht="6.95" customHeight="1" x14ac:dyDescent="0.2">
      <c r="A107" s="34"/>
      <c r="B107" s="35"/>
      <c r="C107" s="36"/>
      <c r="D107" s="36"/>
      <c r="E107" s="36"/>
      <c r="F107" s="36"/>
      <c r="G107" s="36"/>
      <c r="H107" s="36"/>
      <c r="I107" s="36"/>
      <c r="J107" s="36"/>
      <c r="K107" s="36"/>
      <c r="L107" s="51"/>
      <c r="S107" s="34"/>
      <c r="T107" s="34"/>
      <c r="U107" s="34"/>
      <c r="V107" s="34"/>
      <c r="W107" s="34"/>
      <c r="X107" s="34"/>
      <c r="Y107" s="34"/>
      <c r="Z107" s="34"/>
      <c r="AA107" s="34"/>
      <c r="AB107" s="34"/>
      <c r="AC107" s="34"/>
      <c r="AD107" s="34"/>
      <c r="AE107" s="34"/>
    </row>
    <row r="108" spans="1:31" s="2" customFormat="1" ht="12" customHeight="1" x14ac:dyDescent="0.2">
      <c r="A108" s="34"/>
      <c r="B108" s="35"/>
      <c r="C108" s="29" t="s">
        <v>16</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16.5" customHeight="1" x14ac:dyDescent="0.2">
      <c r="A109" s="34"/>
      <c r="B109" s="35"/>
      <c r="C109" s="36"/>
      <c r="D109" s="36"/>
      <c r="E109" s="294" t="str">
        <f>E7</f>
        <v>11  Oprava trati v úseku Středokluky - Noutonice</v>
      </c>
      <c r="F109" s="295"/>
      <c r="G109" s="295"/>
      <c r="H109" s="295"/>
      <c r="I109" s="36"/>
      <c r="J109" s="36"/>
      <c r="K109" s="36"/>
      <c r="L109" s="51"/>
      <c r="S109" s="34"/>
      <c r="T109" s="34"/>
      <c r="U109" s="34"/>
      <c r="V109" s="34"/>
      <c r="W109" s="34"/>
      <c r="X109" s="34"/>
      <c r="Y109" s="34"/>
      <c r="Z109" s="34"/>
      <c r="AA109" s="34"/>
      <c r="AB109" s="34"/>
      <c r="AC109" s="34"/>
      <c r="AD109" s="34"/>
      <c r="AE109" s="34"/>
    </row>
    <row r="110" spans="1:31" s="2" customFormat="1" ht="12" customHeight="1" x14ac:dyDescent="0.2">
      <c r="A110" s="34"/>
      <c r="B110" s="35"/>
      <c r="C110" s="29" t="s">
        <v>91</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16.5" customHeight="1" x14ac:dyDescent="0.2">
      <c r="A111" s="34"/>
      <c r="B111" s="35"/>
      <c r="C111" s="36"/>
      <c r="D111" s="36"/>
      <c r="E111" s="256" t="str">
        <f>E9</f>
        <v>02 - Oprava přejezdu P2250</v>
      </c>
      <c r="F111" s="293"/>
      <c r="G111" s="293"/>
      <c r="H111" s="293"/>
      <c r="I111" s="36"/>
      <c r="J111" s="36"/>
      <c r="K111" s="36"/>
      <c r="L111" s="51"/>
      <c r="S111" s="34"/>
      <c r="T111" s="34"/>
      <c r="U111" s="34"/>
      <c r="V111" s="34"/>
      <c r="W111" s="34"/>
      <c r="X111" s="34"/>
      <c r="Y111" s="34"/>
      <c r="Z111" s="34"/>
      <c r="AA111" s="34"/>
      <c r="AB111" s="34"/>
      <c r="AC111" s="34"/>
      <c r="AD111" s="34"/>
      <c r="AE111" s="34"/>
    </row>
    <row r="112" spans="1:31" s="2" customFormat="1" ht="6.95" customHeight="1" x14ac:dyDescent="0.2">
      <c r="A112" s="34"/>
      <c r="B112" s="35"/>
      <c r="C112" s="36"/>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2" customHeight="1" x14ac:dyDescent="0.2">
      <c r="A113" s="34"/>
      <c r="B113" s="35"/>
      <c r="C113" s="29" t="s">
        <v>20</v>
      </c>
      <c r="D113" s="36"/>
      <c r="E113" s="36"/>
      <c r="F113" s="27" t="str">
        <f>F12</f>
        <v xml:space="preserve"> </v>
      </c>
      <c r="G113" s="36"/>
      <c r="H113" s="36"/>
      <c r="I113" s="29" t="s">
        <v>22</v>
      </c>
      <c r="J113" s="66" t="str">
        <f>IF(J12="","",J12)</f>
        <v>2. 1. 2023</v>
      </c>
      <c r="K113" s="36"/>
      <c r="L113" s="51"/>
      <c r="S113" s="34"/>
      <c r="T113" s="34"/>
      <c r="U113" s="34"/>
      <c r="V113" s="34"/>
      <c r="W113" s="34"/>
      <c r="X113" s="34"/>
      <c r="Y113" s="34"/>
      <c r="Z113" s="34"/>
      <c r="AA113" s="34"/>
      <c r="AB113" s="34"/>
      <c r="AC113" s="34"/>
      <c r="AD113" s="34"/>
      <c r="AE113" s="34"/>
    </row>
    <row r="114" spans="1:65" s="2" customFormat="1" ht="6.95" customHeight="1" x14ac:dyDescent="0.2">
      <c r="A114" s="34"/>
      <c r="B114" s="35"/>
      <c r="C114" s="36"/>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5.2" customHeight="1" x14ac:dyDescent="0.2">
      <c r="A115" s="34"/>
      <c r="B115" s="35"/>
      <c r="C115" s="29" t="s">
        <v>24</v>
      </c>
      <c r="D115" s="36"/>
      <c r="E115" s="36"/>
      <c r="F115" s="27" t="str">
        <f>E15</f>
        <v xml:space="preserve"> </v>
      </c>
      <c r="G115" s="36"/>
      <c r="H115" s="36"/>
      <c r="I115" s="29" t="s">
        <v>29</v>
      </c>
      <c r="J115" s="32" t="str">
        <f>E21</f>
        <v xml:space="preserve"> </v>
      </c>
      <c r="K115" s="36"/>
      <c r="L115" s="51"/>
      <c r="S115" s="34"/>
      <c r="T115" s="34"/>
      <c r="U115" s="34"/>
      <c r="V115" s="34"/>
      <c r="W115" s="34"/>
      <c r="X115" s="34"/>
      <c r="Y115" s="34"/>
      <c r="Z115" s="34"/>
      <c r="AA115" s="34"/>
      <c r="AB115" s="34"/>
      <c r="AC115" s="34"/>
      <c r="AD115" s="34"/>
      <c r="AE115" s="34"/>
    </row>
    <row r="116" spans="1:65" s="2" customFormat="1" ht="15.2" customHeight="1" x14ac:dyDescent="0.2">
      <c r="A116" s="34"/>
      <c r="B116" s="35"/>
      <c r="C116" s="29" t="s">
        <v>27</v>
      </c>
      <c r="D116" s="36"/>
      <c r="E116" s="36"/>
      <c r="F116" s="27" t="str">
        <f>IF(E18="","",E18)</f>
        <v>Vyplň údaj</v>
      </c>
      <c r="G116" s="36"/>
      <c r="H116" s="36"/>
      <c r="I116" s="29" t="s">
        <v>31</v>
      </c>
      <c r="J116" s="32" t="str">
        <f>E24</f>
        <v xml:space="preserve"> </v>
      </c>
      <c r="K116" s="36"/>
      <c r="L116" s="51"/>
      <c r="S116" s="34"/>
      <c r="T116" s="34"/>
      <c r="U116" s="34"/>
      <c r="V116" s="34"/>
      <c r="W116" s="34"/>
      <c r="X116" s="34"/>
      <c r="Y116" s="34"/>
      <c r="Z116" s="34"/>
      <c r="AA116" s="34"/>
      <c r="AB116" s="34"/>
      <c r="AC116" s="34"/>
      <c r="AD116" s="34"/>
      <c r="AE116" s="34"/>
    </row>
    <row r="117" spans="1:65" s="2" customFormat="1" ht="10.35" customHeight="1" x14ac:dyDescent="0.2">
      <c r="A117" s="34"/>
      <c r="B117" s="35"/>
      <c r="C117" s="36"/>
      <c r="D117" s="36"/>
      <c r="E117" s="36"/>
      <c r="F117" s="36"/>
      <c r="G117" s="36"/>
      <c r="H117" s="36"/>
      <c r="I117" s="36"/>
      <c r="J117" s="36"/>
      <c r="K117" s="36"/>
      <c r="L117" s="51"/>
      <c r="S117" s="34"/>
      <c r="T117" s="34"/>
      <c r="U117" s="34"/>
      <c r="V117" s="34"/>
      <c r="W117" s="34"/>
      <c r="X117" s="34"/>
      <c r="Y117" s="34"/>
      <c r="Z117" s="34"/>
      <c r="AA117" s="34"/>
      <c r="AB117" s="34"/>
      <c r="AC117" s="34"/>
      <c r="AD117" s="34"/>
      <c r="AE117" s="34"/>
    </row>
    <row r="118" spans="1:65" s="11" customFormat="1" ht="29.25" customHeight="1" x14ac:dyDescent="0.2">
      <c r="A118" s="159"/>
      <c r="B118" s="160"/>
      <c r="C118" s="161" t="s">
        <v>102</v>
      </c>
      <c r="D118" s="162" t="s">
        <v>58</v>
      </c>
      <c r="E118" s="162" t="s">
        <v>54</v>
      </c>
      <c r="F118" s="162" t="s">
        <v>55</v>
      </c>
      <c r="G118" s="162" t="s">
        <v>103</v>
      </c>
      <c r="H118" s="162" t="s">
        <v>104</v>
      </c>
      <c r="I118" s="162" t="s">
        <v>105</v>
      </c>
      <c r="J118" s="162" t="s">
        <v>95</v>
      </c>
      <c r="K118" s="163" t="s">
        <v>106</v>
      </c>
      <c r="L118" s="164"/>
      <c r="M118" s="75" t="s">
        <v>1</v>
      </c>
      <c r="N118" s="76" t="s">
        <v>37</v>
      </c>
      <c r="O118" s="76" t="s">
        <v>107</v>
      </c>
      <c r="P118" s="76" t="s">
        <v>108</v>
      </c>
      <c r="Q118" s="76" t="s">
        <v>109</v>
      </c>
      <c r="R118" s="76" t="s">
        <v>110</v>
      </c>
      <c r="S118" s="76" t="s">
        <v>111</v>
      </c>
      <c r="T118" s="77" t="s">
        <v>112</v>
      </c>
      <c r="U118" s="159"/>
      <c r="V118" s="159"/>
      <c r="W118" s="159"/>
      <c r="X118" s="159"/>
      <c r="Y118" s="159"/>
      <c r="Z118" s="159"/>
      <c r="AA118" s="159"/>
      <c r="AB118" s="159"/>
      <c r="AC118" s="159"/>
      <c r="AD118" s="159"/>
      <c r="AE118" s="159"/>
    </row>
    <row r="119" spans="1:65" s="2" customFormat="1" ht="22.9" customHeight="1" x14ac:dyDescent="0.25">
      <c r="A119" s="34"/>
      <c r="B119" s="35"/>
      <c r="C119" s="82" t="s">
        <v>113</v>
      </c>
      <c r="D119" s="36"/>
      <c r="E119" s="36"/>
      <c r="F119" s="36"/>
      <c r="G119" s="36"/>
      <c r="H119" s="36"/>
      <c r="I119" s="36"/>
      <c r="J119" s="165">
        <f>BK119</f>
        <v>0</v>
      </c>
      <c r="K119" s="36"/>
      <c r="L119" s="39"/>
      <c r="M119" s="78"/>
      <c r="N119" s="166"/>
      <c r="O119" s="79"/>
      <c r="P119" s="167">
        <f>P120+P186</f>
        <v>0</v>
      </c>
      <c r="Q119" s="79"/>
      <c r="R119" s="167">
        <f>R120+R186</f>
        <v>91.370519999999985</v>
      </c>
      <c r="S119" s="79"/>
      <c r="T119" s="168">
        <f>T120+T186</f>
        <v>0</v>
      </c>
      <c r="U119" s="34"/>
      <c r="V119" s="34"/>
      <c r="W119" s="34"/>
      <c r="X119" s="34"/>
      <c r="Y119" s="34"/>
      <c r="Z119" s="34"/>
      <c r="AA119" s="34"/>
      <c r="AB119" s="34"/>
      <c r="AC119" s="34"/>
      <c r="AD119" s="34"/>
      <c r="AE119" s="34"/>
      <c r="AT119" s="17" t="s">
        <v>72</v>
      </c>
      <c r="AU119" s="17" t="s">
        <v>97</v>
      </c>
      <c r="BK119" s="169">
        <f>BK120+BK186</f>
        <v>0</v>
      </c>
    </row>
    <row r="120" spans="1:65" s="12" customFormat="1" ht="25.9" customHeight="1" x14ac:dyDescent="0.2">
      <c r="B120" s="170"/>
      <c r="C120" s="171"/>
      <c r="D120" s="172" t="s">
        <v>72</v>
      </c>
      <c r="E120" s="173" t="s">
        <v>114</v>
      </c>
      <c r="F120" s="173" t="s">
        <v>115</v>
      </c>
      <c r="G120" s="171"/>
      <c r="H120" s="171"/>
      <c r="I120" s="174"/>
      <c r="J120" s="175">
        <f>BK120</f>
        <v>0</v>
      </c>
      <c r="K120" s="171"/>
      <c r="L120" s="176"/>
      <c r="M120" s="177"/>
      <c r="N120" s="178"/>
      <c r="O120" s="178"/>
      <c r="P120" s="179">
        <f>P121</f>
        <v>0</v>
      </c>
      <c r="Q120" s="178"/>
      <c r="R120" s="179">
        <f>R121</f>
        <v>91.370519999999985</v>
      </c>
      <c r="S120" s="178"/>
      <c r="T120" s="180">
        <f>T121</f>
        <v>0</v>
      </c>
      <c r="AR120" s="181" t="s">
        <v>81</v>
      </c>
      <c r="AT120" s="182" t="s">
        <v>72</v>
      </c>
      <c r="AU120" s="182" t="s">
        <v>73</v>
      </c>
      <c r="AY120" s="181" t="s">
        <v>116</v>
      </c>
      <c r="BK120" s="183">
        <f>BK121</f>
        <v>0</v>
      </c>
    </row>
    <row r="121" spans="1:65" s="12" customFormat="1" ht="22.9" customHeight="1" x14ac:dyDescent="0.2">
      <c r="B121" s="170"/>
      <c r="C121" s="171"/>
      <c r="D121" s="172" t="s">
        <v>72</v>
      </c>
      <c r="E121" s="184" t="s">
        <v>117</v>
      </c>
      <c r="F121" s="184" t="s">
        <v>118</v>
      </c>
      <c r="G121" s="171"/>
      <c r="H121" s="171"/>
      <c r="I121" s="174"/>
      <c r="J121" s="185">
        <f>BK121</f>
        <v>0</v>
      </c>
      <c r="K121" s="171"/>
      <c r="L121" s="176"/>
      <c r="M121" s="177"/>
      <c r="N121" s="178"/>
      <c r="O121" s="178"/>
      <c r="P121" s="179">
        <f>SUM(P122:P185)</f>
        <v>0</v>
      </c>
      <c r="Q121" s="178"/>
      <c r="R121" s="179">
        <f>SUM(R122:R185)</f>
        <v>91.370519999999985</v>
      </c>
      <c r="S121" s="178"/>
      <c r="T121" s="180">
        <f>SUM(T122:T185)</f>
        <v>0</v>
      </c>
      <c r="AR121" s="181" t="s">
        <v>81</v>
      </c>
      <c r="AT121" s="182" t="s">
        <v>72</v>
      </c>
      <c r="AU121" s="182" t="s">
        <v>81</v>
      </c>
      <c r="AY121" s="181" t="s">
        <v>116</v>
      </c>
      <c r="BK121" s="183">
        <f>SUM(BK122:BK185)</f>
        <v>0</v>
      </c>
    </row>
    <row r="122" spans="1:65" s="2" customFormat="1" ht="180.75" customHeight="1" x14ac:dyDescent="0.2">
      <c r="A122" s="34"/>
      <c r="B122" s="35"/>
      <c r="C122" s="186" t="s">
        <v>81</v>
      </c>
      <c r="D122" s="186" t="s">
        <v>119</v>
      </c>
      <c r="E122" s="187" t="s">
        <v>500</v>
      </c>
      <c r="F122" s="188" t="s">
        <v>501</v>
      </c>
      <c r="G122" s="189" t="s">
        <v>136</v>
      </c>
      <c r="H122" s="190">
        <v>0.02</v>
      </c>
      <c r="I122" s="191"/>
      <c r="J122" s="192">
        <f>ROUND(I122*H122,2)</f>
        <v>0</v>
      </c>
      <c r="K122" s="188" t="s">
        <v>123</v>
      </c>
      <c r="L122" s="39"/>
      <c r="M122" s="193" t="s">
        <v>1</v>
      </c>
      <c r="N122" s="194" t="s">
        <v>38</v>
      </c>
      <c r="O122" s="71"/>
      <c r="P122" s="195">
        <f>O122*H122</f>
        <v>0</v>
      </c>
      <c r="Q122" s="195">
        <v>0</v>
      </c>
      <c r="R122" s="195">
        <f>Q122*H122</f>
        <v>0</v>
      </c>
      <c r="S122" s="195">
        <v>0</v>
      </c>
      <c r="T122" s="196">
        <f>S122*H122</f>
        <v>0</v>
      </c>
      <c r="U122" s="34"/>
      <c r="V122" s="34"/>
      <c r="W122" s="34"/>
      <c r="X122" s="34"/>
      <c r="Y122" s="34"/>
      <c r="Z122" s="34"/>
      <c r="AA122" s="34"/>
      <c r="AB122" s="34"/>
      <c r="AC122" s="34"/>
      <c r="AD122" s="34"/>
      <c r="AE122" s="34"/>
      <c r="AR122" s="197" t="s">
        <v>124</v>
      </c>
      <c r="AT122" s="197" t="s">
        <v>119</v>
      </c>
      <c r="AU122" s="197" t="s">
        <v>83</v>
      </c>
      <c r="AY122" s="17" t="s">
        <v>116</v>
      </c>
      <c r="BE122" s="198">
        <f>IF(N122="základní",J122,0)</f>
        <v>0</v>
      </c>
      <c r="BF122" s="198">
        <f>IF(N122="snížená",J122,0)</f>
        <v>0</v>
      </c>
      <c r="BG122" s="198">
        <f>IF(N122="zákl. přenesená",J122,0)</f>
        <v>0</v>
      </c>
      <c r="BH122" s="198">
        <f>IF(N122="sníž. přenesená",J122,0)</f>
        <v>0</v>
      </c>
      <c r="BI122" s="198">
        <f>IF(N122="nulová",J122,0)</f>
        <v>0</v>
      </c>
      <c r="BJ122" s="17" t="s">
        <v>81</v>
      </c>
      <c r="BK122" s="198">
        <f>ROUND(I122*H122,2)</f>
        <v>0</v>
      </c>
      <c r="BL122" s="17" t="s">
        <v>124</v>
      </c>
      <c r="BM122" s="197" t="s">
        <v>502</v>
      </c>
    </row>
    <row r="123" spans="1:65" s="13" customFormat="1" x14ac:dyDescent="0.2">
      <c r="B123" s="199"/>
      <c r="C123" s="200"/>
      <c r="D123" s="201" t="s">
        <v>126</v>
      </c>
      <c r="E123" s="202" t="s">
        <v>1</v>
      </c>
      <c r="F123" s="203" t="s">
        <v>503</v>
      </c>
      <c r="G123" s="200"/>
      <c r="H123" s="204">
        <v>0.02</v>
      </c>
      <c r="I123" s="205"/>
      <c r="J123" s="200"/>
      <c r="K123" s="200"/>
      <c r="L123" s="206"/>
      <c r="M123" s="207"/>
      <c r="N123" s="208"/>
      <c r="O123" s="208"/>
      <c r="P123" s="208"/>
      <c r="Q123" s="208"/>
      <c r="R123" s="208"/>
      <c r="S123" s="208"/>
      <c r="T123" s="209"/>
      <c r="AT123" s="210" t="s">
        <v>126</v>
      </c>
      <c r="AU123" s="210" t="s">
        <v>83</v>
      </c>
      <c r="AV123" s="13" t="s">
        <v>83</v>
      </c>
      <c r="AW123" s="13" t="s">
        <v>30</v>
      </c>
      <c r="AX123" s="13" t="s">
        <v>73</v>
      </c>
      <c r="AY123" s="210" t="s">
        <v>116</v>
      </c>
    </row>
    <row r="124" spans="1:65" s="14" customFormat="1" x14ac:dyDescent="0.2">
      <c r="B124" s="211"/>
      <c r="C124" s="212"/>
      <c r="D124" s="201" t="s">
        <v>126</v>
      </c>
      <c r="E124" s="213" t="s">
        <v>1</v>
      </c>
      <c r="F124" s="214" t="s">
        <v>128</v>
      </c>
      <c r="G124" s="212"/>
      <c r="H124" s="215">
        <v>0.02</v>
      </c>
      <c r="I124" s="216"/>
      <c r="J124" s="212"/>
      <c r="K124" s="212"/>
      <c r="L124" s="217"/>
      <c r="M124" s="218"/>
      <c r="N124" s="219"/>
      <c r="O124" s="219"/>
      <c r="P124" s="219"/>
      <c r="Q124" s="219"/>
      <c r="R124" s="219"/>
      <c r="S124" s="219"/>
      <c r="T124" s="220"/>
      <c r="AT124" s="221" t="s">
        <v>126</v>
      </c>
      <c r="AU124" s="221" t="s">
        <v>83</v>
      </c>
      <c r="AV124" s="14" t="s">
        <v>124</v>
      </c>
      <c r="AW124" s="14" t="s">
        <v>30</v>
      </c>
      <c r="AX124" s="14" t="s">
        <v>81</v>
      </c>
      <c r="AY124" s="221" t="s">
        <v>116</v>
      </c>
    </row>
    <row r="125" spans="1:65" s="2" customFormat="1" ht="76.349999999999994" customHeight="1" x14ac:dyDescent="0.2">
      <c r="A125" s="34"/>
      <c r="B125" s="35"/>
      <c r="C125" s="186" t="s">
        <v>306</v>
      </c>
      <c r="D125" s="186" t="s">
        <v>119</v>
      </c>
      <c r="E125" s="187" t="s">
        <v>140</v>
      </c>
      <c r="F125" s="188" t="s">
        <v>141</v>
      </c>
      <c r="G125" s="189" t="s">
        <v>142</v>
      </c>
      <c r="H125" s="190">
        <v>35</v>
      </c>
      <c r="I125" s="191"/>
      <c r="J125" s="192">
        <f>ROUND(I125*H125,2)</f>
        <v>0</v>
      </c>
      <c r="K125" s="188" t="s">
        <v>123</v>
      </c>
      <c r="L125" s="39"/>
      <c r="M125" s="193" t="s">
        <v>1</v>
      </c>
      <c r="N125" s="194" t="s">
        <v>38</v>
      </c>
      <c r="O125" s="71"/>
      <c r="P125" s="195">
        <f>O125*H125</f>
        <v>0</v>
      </c>
      <c r="Q125" s="195">
        <v>0</v>
      </c>
      <c r="R125" s="195">
        <f>Q125*H125</f>
        <v>0</v>
      </c>
      <c r="S125" s="195">
        <v>0</v>
      </c>
      <c r="T125" s="196">
        <f>S125*H125</f>
        <v>0</v>
      </c>
      <c r="U125" s="34"/>
      <c r="V125" s="34"/>
      <c r="W125" s="34"/>
      <c r="X125" s="34"/>
      <c r="Y125" s="34"/>
      <c r="Z125" s="34"/>
      <c r="AA125" s="34"/>
      <c r="AB125" s="34"/>
      <c r="AC125" s="34"/>
      <c r="AD125" s="34"/>
      <c r="AE125" s="34"/>
      <c r="AR125" s="197" t="s">
        <v>124</v>
      </c>
      <c r="AT125" s="197" t="s">
        <v>119</v>
      </c>
      <c r="AU125" s="197" t="s">
        <v>83</v>
      </c>
      <c r="AY125" s="17" t="s">
        <v>116</v>
      </c>
      <c r="BE125" s="198">
        <f>IF(N125="základní",J125,0)</f>
        <v>0</v>
      </c>
      <c r="BF125" s="198">
        <f>IF(N125="snížená",J125,0)</f>
        <v>0</v>
      </c>
      <c r="BG125" s="198">
        <f>IF(N125="zákl. přenesená",J125,0)</f>
        <v>0</v>
      </c>
      <c r="BH125" s="198">
        <f>IF(N125="sníž. přenesená",J125,0)</f>
        <v>0</v>
      </c>
      <c r="BI125" s="198">
        <f>IF(N125="nulová",J125,0)</f>
        <v>0</v>
      </c>
      <c r="BJ125" s="17" t="s">
        <v>81</v>
      </c>
      <c r="BK125" s="198">
        <f>ROUND(I125*H125,2)</f>
        <v>0</v>
      </c>
      <c r="BL125" s="17" t="s">
        <v>124</v>
      </c>
      <c r="BM125" s="197" t="s">
        <v>504</v>
      </c>
    </row>
    <row r="126" spans="1:65" s="13" customFormat="1" x14ac:dyDescent="0.2">
      <c r="B126" s="199"/>
      <c r="C126" s="200"/>
      <c r="D126" s="201" t="s">
        <v>126</v>
      </c>
      <c r="E126" s="202" t="s">
        <v>1</v>
      </c>
      <c r="F126" s="203" t="s">
        <v>505</v>
      </c>
      <c r="G126" s="200"/>
      <c r="H126" s="204">
        <v>35</v>
      </c>
      <c r="I126" s="205"/>
      <c r="J126" s="200"/>
      <c r="K126" s="200"/>
      <c r="L126" s="206"/>
      <c r="M126" s="207"/>
      <c r="N126" s="208"/>
      <c r="O126" s="208"/>
      <c r="P126" s="208"/>
      <c r="Q126" s="208"/>
      <c r="R126" s="208"/>
      <c r="S126" s="208"/>
      <c r="T126" s="209"/>
      <c r="AT126" s="210" t="s">
        <v>126</v>
      </c>
      <c r="AU126" s="210" t="s">
        <v>83</v>
      </c>
      <c r="AV126" s="13" t="s">
        <v>83</v>
      </c>
      <c r="AW126" s="13" t="s">
        <v>30</v>
      </c>
      <c r="AX126" s="13" t="s">
        <v>73</v>
      </c>
      <c r="AY126" s="210" t="s">
        <v>116</v>
      </c>
    </row>
    <row r="127" spans="1:65" s="14" customFormat="1" x14ac:dyDescent="0.2">
      <c r="B127" s="211"/>
      <c r="C127" s="212"/>
      <c r="D127" s="201" t="s">
        <v>126</v>
      </c>
      <c r="E127" s="213" t="s">
        <v>1</v>
      </c>
      <c r="F127" s="214" t="s">
        <v>128</v>
      </c>
      <c r="G127" s="212"/>
      <c r="H127" s="215">
        <v>35</v>
      </c>
      <c r="I127" s="216"/>
      <c r="J127" s="212"/>
      <c r="K127" s="212"/>
      <c r="L127" s="217"/>
      <c r="M127" s="218"/>
      <c r="N127" s="219"/>
      <c r="O127" s="219"/>
      <c r="P127" s="219"/>
      <c r="Q127" s="219"/>
      <c r="R127" s="219"/>
      <c r="S127" s="219"/>
      <c r="T127" s="220"/>
      <c r="AT127" s="221" t="s">
        <v>126</v>
      </c>
      <c r="AU127" s="221" t="s">
        <v>83</v>
      </c>
      <c r="AV127" s="14" t="s">
        <v>124</v>
      </c>
      <c r="AW127" s="14" t="s">
        <v>30</v>
      </c>
      <c r="AX127" s="14" t="s">
        <v>81</v>
      </c>
      <c r="AY127" s="221" t="s">
        <v>116</v>
      </c>
    </row>
    <row r="128" spans="1:65" s="2" customFormat="1" ht="16.5" customHeight="1" x14ac:dyDescent="0.2">
      <c r="A128" s="34"/>
      <c r="B128" s="35"/>
      <c r="C128" s="222" t="s">
        <v>83</v>
      </c>
      <c r="D128" s="222" t="s">
        <v>149</v>
      </c>
      <c r="E128" s="223" t="s">
        <v>150</v>
      </c>
      <c r="F128" s="224" t="s">
        <v>151</v>
      </c>
      <c r="G128" s="225" t="s">
        <v>152</v>
      </c>
      <c r="H128" s="226">
        <v>63</v>
      </c>
      <c r="I128" s="227"/>
      <c r="J128" s="228">
        <f>ROUND(I128*H128,2)</f>
        <v>0</v>
      </c>
      <c r="K128" s="224" t="s">
        <v>123</v>
      </c>
      <c r="L128" s="229"/>
      <c r="M128" s="230" t="s">
        <v>1</v>
      </c>
      <c r="N128" s="231" t="s">
        <v>38</v>
      </c>
      <c r="O128" s="71"/>
      <c r="P128" s="195">
        <f>O128*H128</f>
        <v>0</v>
      </c>
      <c r="Q128" s="195">
        <v>1</v>
      </c>
      <c r="R128" s="195">
        <f>Q128*H128</f>
        <v>63</v>
      </c>
      <c r="S128" s="195">
        <v>0</v>
      </c>
      <c r="T128" s="196">
        <f>S128*H128</f>
        <v>0</v>
      </c>
      <c r="U128" s="34"/>
      <c r="V128" s="34"/>
      <c r="W128" s="34"/>
      <c r="X128" s="34"/>
      <c r="Y128" s="34"/>
      <c r="Z128" s="34"/>
      <c r="AA128" s="34"/>
      <c r="AB128" s="34"/>
      <c r="AC128" s="34"/>
      <c r="AD128" s="34"/>
      <c r="AE128" s="34"/>
      <c r="AR128" s="197" t="s">
        <v>153</v>
      </c>
      <c r="AT128" s="197" t="s">
        <v>149</v>
      </c>
      <c r="AU128" s="197" t="s">
        <v>83</v>
      </c>
      <c r="AY128" s="17" t="s">
        <v>116</v>
      </c>
      <c r="BE128" s="198">
        <f>IF(N128="základní",J128,0)</f>
        <v>0</v>
      </c>
      <c r="BF128" s="198">
        <f>IF(N128="snížená",J128,0)</f>
        <v>0</v>
      </c>
      <c r="BG128" s="198">
        <f>IF(N128="zákl. přenesená",J128,0)</f>
        <v>0</v>
      </c>
      <c r="BH128" s="198">
        <f>IF(N128="sníž. přenesená",J128,0)</f>
        <v>0</v>
      </c>
      <c r="BI128" s="198">
        <f>IF(N128="nulová",J128,0)</f>
        <v>0</v>
      </c>
      <c r="BJ128" s="17" t="s">
        <v>81</v>
      </c>
      <c r="BK128" s="198">
        <f>ROUND(I128*H128,2)</f>
        <v>0</v>
      </c>
      <c r="BL128" s="17" t="s">
        <v>124</v>
      </c>
      <c r="BM128" s="197" t="s">
        <v>506</v>
      </c>
    </row>
    <row r="129" spans="1:65" s="13" customFormat="1" x14ac:dyDescent="0.2">
      <c r="B129" s="199"/>
      <c r="C129" s="200"/>
      <c r="D129" s="201" t="s">
        <v>126</v>
      </c>
      <c r="E129" s="202" t="s">
        <v>1</v>
      </c>
      <c r="F129" s="203" t="s">
        <v>507</v>
      </c>
      <c r="G129" s="200"/>
      <c r="H129" s="204">
        <v>63</v>
      </c>
      <c r="I129" s="205"/>
      <c r="J129" s="200"/>
      <c r="K129" s="200"/>
      <c r="L129" s="206"/>
      <c r="M129" s="207"/>
      <c r="N129" s="208"/>
      <c r="O129" s="208"/>
      <c r="P129" s="208"/>
      <c r="Q129" s="208"/>
      <c r="R129" s="208"/>
      <c r="S129" s="208"/>
      <c r="T129" s="209"/>
      <c r="AT129" s="210" t="s">
        <v>126</v>
      </c>
      <c r="AU129" s="210" t="s">
        <v>83</v>
      </c>
      <c r="AV129" s="13" t="s">
        <v>83</v>
      </c>
      <c r="AW129" s="13" t="s">
        <v>30</v>
      </c>
      <c r="AX129" s="13" t="s">
        <v>73</v>
      </c>
      <c r="AY129" s="210" t="s">
        <v>116</v>
      </c>
    </row>
    <row r="130" spans="1:65" s="14" customFormat="1" x14ac:dyDescent="0.2">
      <c r="B130" s="211"/>
      <c r="C130" s="212"/>
      <c r="D130" s="201" t="s">
        <v>126</v>
      </c>
      <c r="E130" s="213" t="s">
        <v>1</v>
      </c>
      <c r="F130" s="214" t="s">
        <v>128</v>
      </c>
      <c r="G130" s="212"/>
      <c r="H130" s="215">
        <v>63</v>
      </c>
      <c r="I130" s="216"/>
      <c r="J130" s="212"/>
      <c r="K130" s="212"/>
      <c r="L130" s="217"/>
      <c r="M130" s="218"/>
      <c r="N130" s="219"/>
      <c r="O130" s="219"/>
      <c r="P130" s="219"/>
      <c r="Q130" s="219"/>
      <c r="R130" s="219"/>
      <c r="S130" s="219"/>
      <c r="T130" s="220"/>
      <c r="AT130" s="221" t="s">
        <v>126</v>
      </c>
      <c r="AU130" s="221" t="s">
        <v>83</v>
      </c>
      <c r="AV130" s="14" t="s">
        <v>124</v>
      </c>
      <c r="AW130" s="14" t="s">
        <v>30</v>
      </c>
      <c r="AX130" s="14" t="s">
        <v>81</v>
      </c>
      <c r="AY130" s="221" t="s">
        <v>116</v>
      </c>
    </row>
    <row r="131" spans="1:65" s="2" customFormat="1" ht="78" customHeight="1" x14ac:dyDescent="0.2">
      <c r="A131" s="34"/>
      <c r="B131" s="35"/>
      <c r="C131" s="186" t="s">
        <v>268</v>
      </c>
      <c r="D131" s="186" t="s">
        <v>119</v>
      </c>
      <c r="E131" s="187" t="s">
        <v>508</v>
      </c>
      <c r="F131" s="188" t="s">
        <v>509</v>
      </c>
      <c r="G131" s="189" t="s">
        <v>136</v>
      </c>
      <c r="H131" s="190">
        <v>0.02</v>
      </c>
      <c r="I131" s="191"/>
      <c r="J131" s="192">
        <f>ROUND(I131*H131,2)</f>
        <v>0</v>
      </c>
      <c r="K131" s="188" t="s">
        <v>123</v>
      </c>
      <c r="L131" s="39"/>
      <c r="M131" s="193" t="s">
        <v>1</v>
      </c>
      <c r="N131" s="194" t="s">
        <v>38</v>
      </c>
      <c r="O131" s="71"/>
      <c r="P131" s="195">
        <f>O131*H131</f>
        <v>0</v>
      </c>
      <c r="Q131" s="195">
        <v>0</v>
      </c>
      <c r="R131" s="195">
        <f>Q131*H131</f>
        <v>0</v>
      </c>
      <c r="S131" s="195">
        <v>0</v>
      </c>
      <c r="T131" s="196">
        <f>S131*H131</f>
        <v>0</v>
      </c>
      <c r="U131" s="34"/>
      <c r="V131" s="34"/>
      <c r="W131" s="34"/>
      <c r="X131" s="34"/>
      <c r="Y131" s="34"/>
      <c r="Z131" s="34"/>
      <c r="AA131" s="34"/>
      <c r="AB131" s="34"/>
      <c r="AC131" s="34"/>
      <c r="AD131" s="34"/>
      <c r="AE131" s="34"/>
      <c r="AR131" s="197" t="s">
        <v>124</v>
      </c>
      <c r="AT131" s="197" t="s">
        <v>119</v>
      </c>
      <c r="AU131" s="197" t="s">
        <v>83</v>
      </c>
      <c r="AY131" s="17" t="s">
        <v>116</v>
      </c>
      <c r="BE131" s="198">
        <f>IF(N131="základní",J131,0)</f>
        <v>0</v>
      </c>
      <c r="BF131" s="198">
        <f>IF(N131="snížená",J131,0)</f>
        <v>0</v>
      </c>
      <c r="BG131" s="198">
        <f>IF(N131="zákl. přenesená",J131,0)</f>
        <v>0</v>
      </c>
      <c r="BH131" s="198">
        <f>IF(N131="sníž. přenesená",J131,0)</f>
        <v>0</v>
      </c>
      <c r="BI131" s="198">
        <f>IF(N131="nulová",J131,0)</f>
        <v>0</v>
      </c>
      <c r="BJ131" s="17" t="s">
        <v>81</v>
      </c>
      <c r="BK131" s="198">
        <f>ROUND(I131*H131,2)</f>
        <v>0</v>
      </c>
      <c r="BL131" s="17" t="s">
        <v>124</v>
      </c>
      <c r="BM131" s="197" t="s">
        <v>510</v>
      </c>
    </row>
    <row r="132" spans="1:65" s="13" customFormat="1" x14ac:dyDescent="0.2">
      <c r="B132" s="199"/>
      <c r="C132" s="200"/>
      <c r="D132" s="201" t="s">
        <v>126</v>
      </c>
      <c r="E132" s="202" t="s">
        <v>1</v>
      </c>
      <c r="F132" s="203" t="s">
        <v>503</v>
      </c>
      <c r="G132" s="200"/>
      <c r="H132" s="204">
        <v>0.02</v>
      </c>
      <c r="I132" s="205"/>
      <c r="J132" s="200"/>
      <c r="K132" s="200"/>
      <c r="L132" s="206"/>
      <c r="M132" s="207"/>
      <c r="N132" s="208"/>
      <c r="O132" s="208"/>
      <c r="P132" s="208"/>
      <c r="Q132" s="208"/>
      <c r="R132" s="208"/>
      <c r="S132" s="208"/>
      <c r="T132" s="209"/>
      <c r="AT132" s="210" t="s">
        <v>126</v>
      </c>
      <c r="AU132" s="210" t="s">
        <v>83</v>
      </c>
      <c r="AV132" s="13" t="s">
        <v>83</v>
      </c>
      <c r="AW132" s="13" t="s">
        <v>30</v>
      </c>
      <c r="AX132" s="13" t="s">
        <v>73</v>
      </c>
      <c r="AY132" s="210" t="s">
        <v>116</v>
      </c>
    </row>
    <row r="133" spans="1:65" s="14" customFormat="1" x14ac:dyDescent="0.2">
      <c r="B133" s="211"/>
      <c r="C133" s="212"/>
      <c r="D133" s="201" t="s">
        <v>126</v>
      </c>
      <c r="E133" s="213" t="s">
        <v>1</v>
      </c>
      <c r="F133" s="214" t="s">
        <v>128</v>
      </c>
      <c r="G133" s="212"/>
      <c r="H133" s="215">
        <v>0.02</v>
      </c>
      <c r="I133" s="216"/>
      <c r="J133" s="212"/>
      <c r="K133" s="212"/>
      <c r="L133" s="217"/>
      <c r="M133" s="218"/>
      <c r="N133" s="219"/>
      <c r="O133" s="219"/>
      <c r="P133" s="219"/>
      <c r="Q133" s="219"/>
      <c r="R133" s="219"/>
      <c r="S133" s="219"/>
      <c r="T133" s="220"/>
      <c r="AT133" s="221" t="s">
        <v>126</v>
      </c>
      <c r="AU133" s="221" t="s">
        <v>83</v>
      </c>
      <c r="AV133" s="14" t="s">
        <v>124</v>
      </c>
      <c r="AW133" s="14" t="s">
        <v>30</v>
      </c>
      <c r="AX133" s="14" t="s">
        <v>81</v>
      </c>
      <c r="AY133" s="221" t="s">
        <v>116</v>
      </c>
    </row>
    <row r="134" spans="1:65" s="2" customFormat="1" ht="21.75" customHeight="1" x14ac:dyDescent="0.2">
      <c r="A134" s="34"/>
      <c r="B134" s="35"/>
      <c r="C134" s="222" t="s">
        <v>124</v>
      </c>
      <c r="D134" s="222" t="s">
        <v>149</v>
      </c>
      <c r="E134" s="223" t="s">
        <v>511</v>
      </c>
      <c r="F134" s="224" t="s">
        <v>512</v>
      </c>
      <c r="G134" s="225" t="s">
        <v>159</v>
      </c>
      <c r="H134" s="226">
        <v>34</v>
      </c>
      <c r="I134" s="227"/>
      <c r="J134" s="228">
        <f>ROUND(I134*H134,2)</f>
        <v>0</v>
      </c>
      <c r="K134" s="224" t="s">
        <v>123</v>
      </c>
      <c r="L134" s="229"/>
      <c r="M134" s="230" t="s">
        <v>1</v>
      </c>
      <c r="N134" s="231" t="s">
        <v>38</v>
      </c>
      <c r="O134" s="71"/>
      <c r="P134" s="195">
        <f>O134*H134</f>
        <v>0</v>
      </c>
      <c r="Q134" s="195">
        <v>0</v>
      </c>
      <c r="R134" s="195">
        <f>Q134*H134</f>
        <v>0</v>
      </c>
      <c r="S134" s="195">
        <v>0</v>
      </c>
      <c r="T134" s="196">
        <f>S134*H134</f>
        <v>0</v>
      </c>
      <c r="U134" s="34"/>
      <c r="V134" s="34"/>
      <c r="W134" s="34"/>
      <c r="X134" s="34"/>
      <c r="Y134" s="34"/>
      <c r="Z134" s="34"/>
      <c r="AA134" s="34"/>
      <c r="AB134" s="34"/>
      <c r="AC134" s="34"/>
      <c r="AD134" s="34"/>
      <c r="AE134" s="34"/>
      <c r="AR134" s="197" t="s">
        <v>153</v>
      </c>
      <c r="AT134" s="197" t="s">
        <v>149</v>
      </c>
      <c r="AU134" s="197" t="s">
        <v>83</v>
      </c>
      <c r="AY134" s="17" t="s">
        <v>116</v>
      </c>
      <c r="BE134" s="198">
        <f>IF(N134="základní",J134,0)</f>
        <v>0</v>
      </c>
      <c r="BF134" s="198">
        <f>IF(N134="snížená",J134,0)</f>
        <v>0</v>
      </c>
      <c r="BG134" s="198">
        <f>IF(N134="zákl. přenesená",J134,0)</f>
        <v>0</v>
      </c>
      <c r="BH134" s="198">
        <f>IF(N134="sníž. přenesená",J134,0)</f>
        <v>0</v>
      </c>
      <c r="BI134" s="198">
        <f>IF(N134="nulová",J134,0)</f>
        <v>0</v>
      </c>
      <c r="BJ134" s="17" t="s">
        <v>81</v>
      </c>
      <c r="BK134" s="198">
        <f>ROUND(I134*H134,2)</f>
        <v>0</v>
      </c>
      <c r="BL134" s="17" t="s">
        <v>124</v>
      </c>
      <c r="BM134" s="197" t="s">
        <v>513</v>
      </c>
    </row>
    <row r="135" spans="1:65" s="15" customFormat="1" x14ac:dyDescent="0.2">
      <c r="B135" s="232"/>
      <c r="C135" s="233"/>
      <c r="D135" s="201" t="s">
        <v>126</v>
      </c>
      <c r="E135" s="234" t="s">
        <v>1</v>
      </c>
      <c r="F135" s="235" t="s">
        <v>166</v>
      </c>
      <c r="G135" s="233"/>
      <c r="H135" s="234" t="s">
        <v>1</v>
      </c>
      <c r="I135" s="236"/>
      <c r="J135" s="233"/>
      <c r="K135" s="233"/>
      <c r="L135" s="237"/>
      <c r="M135" s="238"/>
      <c r="N135" s="239"/>
      <c r="O135" s="239"/>
      <c r="P135" s="239"/>
      <c r="Q135" s="239"/>
      <c r="R135" s="239"/>
      <c r="S135" s="239"/>
      <c r="T135" s="240"/>
      <c r="AT135" s="241" t="s">
        <v>126</v>
      </c>
      <c r="AU135" s="241" t="s">
        <v>83</v>
      </c>
      <c r="AV135" s="15" t="s">
        <v>81</v>
      </c>
      <c r="AW135" s="15" t="s">
        <v>30</v>
      </c>
      <c r="AX135" s="15" t="s">
        <v>73</v>
      </c>
      <c r="AY135" s="241" t="s">
        <v>116</v>
      </c>
    </row>
    <row r="136" spans="1:65" s="13" customFormat="1" x14ac:dyDescent="0.2">
      <c r="B136" s="199"/>
      <c r="C136" s="200"/>
      <c r="D136" s="201" t="s">
        <v>126</v>
      </c>
      <c r="E136" s="202" t="s">
        <v>1</v>
      </c>
      <c r="F136" s="203" t="s">
        <v>514</v>
      </c>
      <c r="G136" s="200"/>
      <c r="H136" s="204">
        <v>34</v>
      </c>
      <c r="I136" s="205"/>
      <c r="J136" s="200"/>
      <c r="K136" s="200"/>
      <c r="L136" s="206"/>
      <c r="M136" s="207"/>
      <c r="N136" s="208"/>
      <c r="O136" s="208"/>
      <c r="P136" s="208"/>
      <c r="Q136" s="208"/>
      <c r="R136" s="208"/>
      <c r="S136" s="208"/>
      <c r="T136" s="209"/>
      <c r="AT136" s="210" t="s">
        <v>126</v>
      </c>
      <c r="AU136" s="210" t="s">
        <v>83</v>
      </c>
      <c r="AV136" s="13" t="s">
        <v>83</v>
      </c>
      <c r="AW136" s="13" t="s">
        <v>30</v>
      </c>
      <c r="AX136" s="13" t="s">
        <v>73</v>
      </c>
      <c r="AY136" s="210" t="s">
        <v>116</v>
      </c>
    </row>
    <row r="137" spans="1:65" s="14" customFormat="1" x14ac:dyDescent="0.2">
      <c r="B137" s="211"/>
      <c r="C137" s="212"/>
      <c r="D137" s="201" t="s">
        <v>126</v>
      </c>
      <c r="E137" s="213" t="s">
        <v>1</v>
      </c>
      <c r="F137" s="214" t="s">
        <v>128</v>
      </c>
      <c r="G137" s="212"/>
      <c r="H137" s="215">
        <v>34</v>
      </c>
      <c r="I137" s="216"/>
      <c r="J137" s="212"/>
      <c r="K137" s="212"/>
      <c r="L137" s="217"/>
      <c r="M137" s="218"/>
      <c r="N137" s="219"/>
      <c r="O137" s="219"/>
      <c r="P137" s="219"/>
      <c r="Q137" s="219"/>
      <c r="R137" s="219"/>
      <c r="S137" s="219"/>
      <c r="T137" s="220"/>
      <c r="AT137" s="221" t="s">
        <v>126</v>
      </c>
      <c r="AU137" s="221" t="s">
        <v>83</v>
      </c>
      <c r="AV137" s="14" t="s">
        <v>124</v>
      </c>
      <c r="AW137" s="14" t="s">
        <v>30</v>
      </c>
      <c r="AX137" s="14" t="s">
        <v>81</v>
      </c>
      <c r="AY137" s="221" t="s">
        <v>116</v>
      </c>
    </row>
    <row r="138" spans="1:65" s="2" customFormat="1" ht="24.2" customHeight="1" x14ac:dyDescent="0.2">
      <c r="A138" s="34"/>
      <c r="B138" s="35"/>
      <c r="C138" s="222" t="s">
        <v>156</v>
      </c>
      <c r="D138" s="222" t="s">
        <v>149</v>
      </c>
      <c r="E138" s="223" t="s">
        <v>515</v>
      </c>
      <c r="F138" s="224" t="s">
        <v>516</v>
      </c>
      <c r="G138" s="225" t="s">
        <v>159</v>
      </c>
      <c r="H138" s="226">
        <v>136</v>
      </c>
      <c r="I138" s="227"/>
      <c r="J138" s="228">
        <f>ROUND(I138*H138,2)</f>
        <v>0</v>
      </c>
      <c r="K138" s="224" t="s">
        <v>123</v>
      </c>
      <c r="L138" s="229"/>
      <c r="M138" s="230" t="s">
        <v>1</v>
      </c>
      <c r="N138" s="231" t="s">
        <v>38</v>
      </c>
      <c r="O138" s="71"/>
      <c r="P138" s="195">
        <f>O138*H138</f>
        <v>0</v>
      </c>
      <c r="Q138" s="195">
        <v>1.23E-3</v>
      </c>
      <c r="R138" s="195">
        <f>Q138*H138</f>
        <v>0.16727999999999998</v>
      </c>
      <c r="S138" s="195">
        <v>0</v>
      </c>
      <c r="T138" s="196">
        <f>S138*H138</f>
        <v>0</v>
      </c>
      <c r="U138" s="34"/>
      <c r="V138" s="34"/>
      <c r="W138" s="34"/>
      <c r="X138" s="34"/>
      <c r="Y138" s="34"/>
      <c r="Z138" s="34"/>
      <c r="AA138" s="34"/>
      <c r="AB138" s="34"/>
      <c r="AC138" s="34"/>
      <c r="AD138" s="34"/>
      <c r="AE138" s="34"/>
      <c r="AR138" s="197" t="s">
        <v>153</v>
      </c>
      <c r="AT138" s="197" t="s">
        <v>149</v>
      </c>
      <c r="AU138" s="197" t="s">
        <v>83</v>
      </c>
      <c r="AY138" s="17" t="s">
        <v>116</v>
      </c>
      <c r="BE138" s="198">
        <f>IF(N138="základní",J138,0)</f>
        <v>0</v>
      </c>
      <c r="BF138" s="198">
        <f>IF(N138="snížená",J138,0)</f>
        <v>0</v>
      </c>
      <c r="BG138" s="198">
        <f>IF(N138="zákl. přenesená",J138,0)</f>
        <v>0</v>
      </c>
      <c r="BH138" s="198">
        <f>IF(N138="sníž. přenesená",J138,0)</f>
        <v>0</v>
      </c>
      <c r="BI138" s="198">
        <f>IF(N138="nulová",J138,0)</f>
        <v>0</v>
      </c>
      <c r="BJ138" s="17" t="s">
        <v>81</v>
      </c>
      <c r="BK138" s="198">
        <f>ROUND(I138*H138,2)</f>
        <v>0</v>
      </c>
      <c r="BL138" s="17" t="s">
        <v>124</v>
      </c>
      <c r="BM138" s="197" t="s">
        <v>517</v>
      </c>
    </row>
    <row r="139" spans="1:65" s="13" customFormat="1" x14ac:dyDescent="0.2">
      <c r="B139" s="199"/>
      <c r="C139" s="200"/>
      <c r="D139" s="201" t="s">
        <v>126</v>
      </c>
      <c r="E139" s="202" t="s">
        <v>1</v>
      </c>
      <c r="F139" s="203" t="s">
        <v>518</v>
      </c>
      <c r="G139" s="200"/>
      <c r="H139" s="204">
        <v>136</v>
      </c>
      <c r="I139" s="205"/>
      <c r="J139" s="200"/>
      <c r="K139" s="200"/>
      <c r="L139" s="206"/>
      <c r="M139" s="207"/>
      <c r="N139" s="208"/>
      <c r="O139" s="208"/>
      <c r="P139" s="208"/>
      <c r="Q139" s="208"/>
      <c r="R139" s="208"/>
      <c r="S139" s="208"/>
      <c r="T139" s="209"/>
      <c r="AT139" s="210" t="s">
        <v>126</v>
      </c>
      <c r="AU139" s="210" t="s">
        <v>83</v>
      </c>
      <c r="AV139" s="13" t="s">
        <v>83</v>
      </c>
      <c r="AW139" s="13" t="s">
        <v>30</v>
      </c>
      <c r="AX139" s="13" t="s">
        <v>73</v>
      </c>
      <c r="AY139" s="210" t="s">
        <v>116</v>
      </c>
    </row>
    <row r="140" spans="1:65" s="14" customFormat="1" x14ac:dyDescent="0.2">
      <c r="B140" s="211"/>
      <c r="C140" s="212"/>
      <c r="D140" s="201" t="s">
        <v>126</v>
      </c>
      <c r="E140" s="213" t="s">
        <v>1</v>
      </c>
      <c r="F140" s="214" t="s">
        <v>128</v>
      </c>
      <c r="G140" s="212"/>
      <c r="H140" s="215">
        <v>136</v>
      </c>
      <c r="I140" s="216"/>
      <c r="J140" s="212"/>
      <c r="K140" s="212"/>
      <c r="L140" s="217"/>
      <c r="M140" s="218"/>
      <c r="N140" s="219"/>
      <c r="O140" s="219"/>
      <c r="P140" s="219"/>
      <c r="Q140" s="219"/>
      <c r="R140" s="219"/>
      <c r="S140" s="219"/>
      <c r="T140" s="220"/>
      <c r="AT140" s="221" t="s">
        <v>126</v>
      </c>
      <c r="AU140" s="221" t="s">
        <v>83</v>
      </c>
      <c r="AV140" s="14" t="s">
        <v>124</v>
      </c>
      <c r="AW140" s="14" t="s">
        <v>30</v>
      </c>
      <c r="AX140" s="14" t="s">
        <v>81</v>
      </c>
      <c r="AY140" s="221" t="s">
        <v>116</v>
      </c>
    </row>
    <row r="141" spans="1:65" s="2" customFormat="1" ht="21.75" customHeight="1" x14ac:dyDescent="0.2">
      <c r="A141" s="34"/>
      <c r="B141" s="35"/>
      <c r="C141" s="222" t="s">
        <v>162</v>
      </c>
      <c r="D141" s="222" t="s">
        <v>149</v>
      </c>
      <c r="E141" s="223" t="s">
        <v>252</v>
      </c>
      <c r="F141" s="224" t="s">
        <v>253</v>
      </c>
      <c r="G141" s="225" t="s">
        <v>159</v>
      </c>
      <c r="H141" s="226">
        <v>68</v>
      </c>
      <c r="I141" s="227"/>
      <c r="J141" s="228">
        <f>ROUND(I141*H141,2)</f>
        <v>0</v>
      </c>
      <c r="K141" s="224" t="s">
        <v>123</v>
      </c>
      <c r="L141" s="229"/>
      <c r="M141" s="230" t="s">
        <v>1</v>
      </c>
      <c r="N141" s="231" t="s">
        <v>38</v>
      </c>
      <c r="O141" s="71"/>
      <c r="P141" s="195">
        <f>O141*H141</f>
        <v>0</v>
      </c>
      <c r="Q141" s="195">
        <v>1.8000000000000001E-4</v>
      </c>
      <c r="R141" s="195">
        <f>Q141*H141</f>
        <v>1.2240000000000001E-2</v>
      </c>
      <c r="S141" s="195">
        <v>0</v>
      </c>
      <c r="T141" s="196">
        <f>S141*H141</f>
        <v>0</v>
      </c>
      <c r="U141" s="34"/>
      <c r="V141" s="34"/>
      <c r="W141" s="34"/>
      <c r="X141" s="34"/>
      <c r="Y141" s="34"/>
      <c r="Z141" s="34"/>
      <c r="AA141" s="34"/>
      <c r="AB141" s="34"/>
      <c r="AC141" s="34"/>
      <c r="AD141" s="34"/>
      <c r="AE141" s="34"/>
      <c r="AR141" s="197" t="s">
        <v>153</v>
      </c>
      <c r="AT141" s="197" t="s">
        <v>149</v>
      </c>
      <c r="AU141" s="197" t="s">
        <v>83</v>
      </c>
      <c r="AY141" s="17" t="s">
        <v>116</v>
      </c>
      <c r="BE141" s="198">
        <f>IF(N141="základní",J141,0)</f>
        <v>0</v>
      </c>
      <c r="BF141" s="198">
        <f>IF(N141="snížená",J141,0)</f>
        <v>0</v>
      </c>
      <c r="BG141" s="198">
        <f>IF(N141="zákl. přenesená",J141,0)</f>
        <v>0</v>
      </c>
      <c r="BH141" s="198">
        <f>IF(N141="sníž. přenesená",J141,0)</f>
        <v>0</v>
      </c>
      <c r="BI141" s="198">
        <f>IF(N141="nulová",J141,0)</f>
        <v>0</v>
      </c>
      <c r="BJ141" s="17" t="s">
        <v>81</v>
      </c>
      <c r="BK141" s="198">
        <f>ROUND(I141*H141,2)</f>
        <v>0</v>
      </c>
      <c r="BL141" s="17" t="s">
        <v>124</v>
      </c>
      <c r="BM141" s="197" t="s">
        <v>519</v>
      </c>
    </row>
    <row r="142" spans="1:65" s="15" customFormat="1" x14ac:dyDescent="0.2">
      <c r="B142" s="232"/>
      <c r="C142" s="233"/>
      <c r="D142" s="201" t="s">
        <v>126</v>
      </c>
      <c r="E142" s="234" t="s">
        <v>1</v>
      </c>
      <c r="F142" s="235" t="s">
        <v>166</v>
      </c>
      <c r="G142" s="233"/>
      <c r="H142" s="234" t="s">
        <v>1</v>
      </c>
      <c r="I142" s="236"/>
      <c r="J142" s="233"/>
      <c r="K142" s="233"/>
      <c r="L142" s="237"/>
      <c r="M142" s="238"/>
      <c r="N142" s="239"/>
      <c r="O142" s="239"/>
      <c r="P142" s="239"/>
      <c r="Q142" s="239"/>
      <c r="R142" s="239"/>
      <c r="S142" s="239"/>
      <c r="T142" s="240"/>
      <c r="AT142" s="241" t="s">
        <v>126</v>
      </c>
      <c r="AU142" s="241" t="s">
        <v>83</v>
      </c>
      <c r="AV142" s="15" t="s">
        <v>81</v>
      </c>
      <c r="AW142" s="15" t="s">
        <v>30</v>
      </c>
      <c r="AX142" s="15" t="s">
        <v>73</v>
      </c>
      <c r="AY142" s="241" t="s">
        <v>116</v>
      </c>
    </row>
    <row r="143" spans="1:65" s="13" customFormat="1" x14ac:dyDescent="0.2">
      <c r="B143" s="199"/>
      <c r="C143" s="200"/>
      <c r="D143" s="201" t="s">
        <v>126</v>
      </c>
      <c r="E143" s="202" t="s">
        <v>1</v>
      </c>
      <c r="F143" s="203" t="s">
        <v>520</v>
      </c>
      <c r="G143" s="200"/>
      <c r="H143" s="204">
        <v>68</v>
      </c>
      <c r="I143" s="205"/>
      <c r="J143" s="200"/>
      <c r="K143" s="200"/>
      <c r="L143" s="206"/>
      <c r="M143" s="207"/>
      <c r="N143" s="208"/>
      <c r="O143" s="208"/>
      <c r="P143" s="208"/>
      <c r="Q143" s="208"/>
      <c r="R143" s="208"/>
      <c r="S143" s="208"/>
      <c r="T143" s="209"/>
      <c r="AT143" s="210" t="s">
        <v>126</v>
      </c>
      <c r="AU143" s="210" t="s">
        <v>83</v>
      </c>
      <c r="AV143" s="13" t="s">
        <v>83</v>
      </c>
      <c r="AW143" s="13" t="s">
        <v>30</v>
      </c>
      <c r="AX143" s="13" t="s">
        <v>73</v>
      </c>
      <c r="AY143" s="210" t="s">
        <v>116</v>
      </c>
    </row>
    <row r="144" spans="1:65" s="14" customFormat="1" x14ac:dyDescent="0.2">
      <c r="B144" s="211"/>
      <c r="C144" s="212"/>
      <c r="D144" s="201" t="s">
        <v>126</v>
      </c>
      <c r="E144" s="213" t="s">
        <v>1</v>
      </c>
      <c r="F144" s="214" t="s">
        <v>128</v>
      </c>
      <c r="G144" s="212"/>
      <c r="H144" s="215">
        <v>68</v>
      </c>
      <c r="I144" s="216"/>
      <c r="J144" s="212"/>
      <c r="K144" s="212"/>
      <c r="L144" s="217"/>
      <c r="M144" s="218"/>
      <c r="N144" s="219"/>
      <c r="O144" s="219"/>
      <c r="P144" s="219"/>
      <c r="Q144" s="219"/>
      <c r="R144" s="219"/>
      <c r="S144" s="219"/>
      <c r="T144" s="220"/>
      <c r="AT144" s="221" t="s">
        <v>126</v>
      </c>
      <c r="AU144" s="221" t="s">
        <v>83</v>
      </c>
      <c r="AV144" s="14" t="s">
        <v>124</v>
      </c>
      <c r="AW144" s="14" t="s">
        <v>30</v>
      </c>
      <c r="AX144" s="14" t="s">
        <v>81</v>
      </c>
      <c r="AY144" s="221" t="s">
        <v>116</v>
      </c>
    </row>
    <row r="145" spans="1:65" s="2" customFormat="1" ht="90" customHeight="1" x14ac:dyDescent="0.2">
      <c r="A145" s="34"/>
      <c r="B145" s="35"/>
      <c r="C145" s="186" t="s">
        <v>284</v>
      </c>
      <c r="D145" s="186" t="s">
        <v>119</v>
      </c>
      <c r="E145" s="187" t="s">
        <v>521</v>
      </c>
      <c r="F145" s="188" t="s">
        <v>522</v>
      </c>
      <c r="G145" s="189" t="s">
        <v>136</v>
      </c>
      <c r="H145" s="190">
        <v>0.01</v>
      </c>
      <c r="I145" s="191"/>
      <c r="J145" s="192">
        <f>ROUND(I145*H145,2)</f>
        <v>0</v>
      </c>
      <c r="K145" s="188" t="s">
        <v>123</v>
      </c>
      <c r="L145" s="39"/>
      <c r="M145" s="193" t="s">
        <v>1</v>
      </c>
      <c r="N145" s="194" t="s">
        <v>38</v>
      </c>
      <c r="O145" s="71"/>
      <c r="P145" s="195">
        <f>O145*H145</f>
        <v>0</v>
      </c>
      <c r="Q145" s="195">
        <v>0</v>
      </c>
      <c r="R145" s="195">
        <f>Q145*H145</f>
        <v>0</v>
      </c>
      <c r="S145" s="195">
        <v>0</v>
      </c>
      <c r="T145" s="196">
        <f>S145*H145</f>
        <v>0</v>
      </c>
      <c r="U145" s="34"/>
      <c r="V145" s="34"/>
      <c r="W145" s="34"/>
      <c r="X145" s="34"/>
      <c r="Y145" s="34"/>
      <c r="Z145" s="34"/>
      <c r="AA145" s="34"/>
      <c r="AB145" s="34"/>
      <c r="AC145" s="34"/>
      <c r="AD145" s="34"/>
      <c r="AE145" s="34"/>
      <c r="AR145" s="197" t="s">
        <v>124</v>
      </c>
      <c r="AT145" s="197" t="s">
        <v>119</v>
      </c>
      <c r="AU145" s="197" t="s">
        <v>83</v>
      </c>
      <c r="AY145" s="17" t="s">
        <v>116</v>
      </c>
      <c r="BE145" s="198">
        <f>IF(N145="základní",J145,0)</f>
        <v>0</v>
      </c>
      <c r="BF145" s="198">
        <f>IF(N145="snížená",J145,0)</f>
        <v>0</v>
      </c>
      <c r="BG145" s="198">
        <f>IF(N145="zákl. přenesená",J145,0)</f>
        <v>0</v>
      </c>
      <c r="BH145" s="198">
        <f>IF(N145="sníž. přenesená",J145,0)</f>
        <v>0</v>
      </c>
      <c r="BI145" s="198">
        <f>IF(N145="nulová",J145,0)</f>
        <v>0</v>
      </c>
      <c r="BJ145" s="17" t="s">
        <v>81</v>
      </c>
      <c r="BK145" s="198">
        <f>ROUND(I145*H145,2)</f>
        <v>0</v>
      </c>
      <c r="BL145" s="17" t="s">
        <v>124</v>
      </c>
      <c r="BM145" s="197" t="s">
        <v>523</v>
      </c>
    </row>
    <row r="146" spans="1:65" s="13" customFormat="1" x14ac:dyDescent="0.2">
      <c r="B146" s="199"/>
      <c r="C146" s="200"/>
      <c r="D146" s="201" t="s">
        <v>126</v>
      </c>
      <c r="E146" s="202" t="s">
        <v>1</v>
      </c>
      <c r="F146" s="203" t="s">
        <v>6</v>
      </c>
      <c r="G146" s="200"/>
      <c r="H146" s="204">
        <v>0.01</v>
      </c>
      <c r="I146" s="205"/>
      <c r="J146" s="200"/>
      <c r="K146" s="200"/>
      <c r="L146" s="206"/>
      <c r="M146" s="207"/>
      <c r="N146" s="208"/>
      <c r="O146" s="208"/>
      <c r="P146" s="208"/>
      <c r="Q146" s="208"/>
      <c r="R146" s="208"/>
      <c r="S146" s="208"/>
      <c r="T146" s="209"/>
      <c r="AT146" s="210" t="s">
        <v>126</v>
      </c>
      <c r="AU146" s="210" t="s">
        <v>83</v>
      </c>
      <c r="AV146" s="13" t="s">
        <v>83</v>
      </c>
      <c r="AW146" s="13" t="s">
        <v>30</v>
      </c>
      <c r="AX146" s="13" t="s">
        <v>73</v>
      </c>
      <c r="AY146" s="210" t="s">
        <v>116</v>
      </c>
    </row>
    <row r="147" spans="1:65" s="14" customFormat="1" x14ac:dyDescent="0.2">
      <c r="B147" s="211"/>
      <c r="C147" s="212"/>
      <c r="D147" s="201" t="s">
        <v>126</v>
      </c>
      <c r="E147" s="213" t="s">
        <v>1</v>
      </c>
      <c r="F147" s="214" t="s">
        <v>128</v>
      </c>
      <c r="G147" s="212"/>
      <c r="H147" s="215">
        <v>0.01</v>
      </c>
      <c r="I147" s="216"/>
      <c r="J147" s="212"/>
      <c r="K147" s="212"/>
      <c r="L147" s="217"/>
      <c r="M147" s="218"/>
      <c r="N147" s="219"/>
      <c r="O147" s="219"/>
      <c r="P147" s="219"/>
      <c r="Q147" s="219"/>
      <c r="R147" s="219"/>
      <c r="S147" s="219"/>
      <c r="T147" s="220"/>
      <c r="AT147" s="221" t="s">
        <v>126</v>
      </c>
      <c r="AU147" s="221" t="s">
        <v>83</v>
      </c>
      <c r="AV147" s="14" t="s">
        <v>124</v>
      </c>
      <c r="AW147" s="14" t="s">
        <v>30</v>
      </c>
      <c r="AX147" s="14" t="s">
        <v>81</v>
      </c>
      <c r="AY147" s="221" t="s">
        <v>116</v>
      </c>
    </row>
    <row r="148" spans="1:65" s="2" customFormat="1" ht="90" customHeight="1" x14ac:dyDescent="0.2">
      <c r="A148" s="34"/>
      <c r="B148" s="35"/>
      <c r="C148" s="186" t="s">
        <v>290</v>
      </c>
      <c r="D148" s="186" t="s">
        <v>119</v>
      </c>
      <c r="E148" s="187" t="s">
        <v>524</v>
      </c>
      <c r="F148" s="188" t="s">
        <v>525</v>
      </c>
      <c r="G148" s="189" t="s">
        <v>136</v>
      </c>
      <c r="H148" s="190">
        <v>0.01</v>
      </c>
      <c r="I148" s="191"/>
      <c r="J148" s="192">
        <f>ROUND(I148*H148,2)</f>
        <v>0</v>
      </c>
      <c r="K148" s="188" t="s">
        <v>123</v>
      </c>
      <c r="L148" s="39"/>
      <c r="M148" s="193" t="s">
        <v>1</v>
      </c>
      <c r="N148" s="194" t="s">
        <v>38</v>
      </c>
      <c r="O148" s="71"/>
      <c r="P148" s="195">
        <f>O148*H148</f>
        <v>0</v>
      </c>
      <c r="Q148" s="195">
        <v>0</v>
      </c>
      <c r="R148" s="195">
        <f>Q148*H148</f>
        <v>0</v>
      </c>
      <c r="S148" s="195">
        <v>0</v>
      </c>
      <c r="T148" s="196">
        <f>S148*H148</f>
        <v>0</v>
      </c>
      <c r="U148" s="34"/>
      <c r="V148" s="34"/>
      <c r="W148" s="34"/>
      <c r="X148" s="34"/>
      <c r="Y148" s="34"/>
      <c r="Z148" s="34"/>
      <c r="AA148" s="34"/>
      <c r="AB148" s="34"/>
      <c r="AC148" s="34"/>
      <c r="AD148" s="34"/>
      <c r="AE148" s="34"/>
      <c r="AR148" s="197" t="s">
        <v>124</v>
      </c>
      <c r="AT148" s="197" t="s">
        <v>119</v>
      </c>
      <c r="AU148" s="197" t="s">
        <v>83</v>
      </c>
      <c r="AY148" s="17" t="s">
        <v>116</v>
      </c>
      <c r="BE148" s="198">
        <f>IF(N148="základní",J148,0)</f>
        <v>0</v>
      </c>
      <c r="BF148" s="198">
        <f>IF(N148="snížená",J148,0)</f>
        <v>0</v>
      </c>
      <c r="BG148" s="198">
        <f>IF(N148="zákl. přenesená",J148,0)</f>
        <v>0</v>
      </c>
      <c r="BH148" s="198">
        <f>IF(N148="sníž. přenesená",J148,0)</f>
        <v>0</v>
      </c>
      <c r="BI148" s="198">
        <f>IF(N148="nulová",J148,0)</f>
        <v>0</v>
      </c>
      <c r="BJ148" s="17" t="s">
        <v>81</v>
      </c>
      <c r="BK148" s="198">
        <f>ROUND(I148*H148,2)</f>
        <v>0</v>
      </c>
      <c r="BL148" s="17" t="s">
        <v>124</v>
      </c>
      <c r="BM148" s="197" t="s">
        <v>526</v>
      </c>
    </row>
    <row r="149" spans="1:65" s="13" customFormat="1" x14ac:dyDescent="0.2">
      <c r="B149" s="199"/>
      <c r="C149" s="200"/>
      <c r="D149" s="201" t="s">
        <v>126</v>
      </c>
      <c r="E149" s="202" t="s">
        <v>1</v>
      </c>
      <c r="F149" s="203" t="s">
        <v>6</v>
      </c>
      <c r="G149" s="200"/>
      <c r="H149" s="204">
        <v>0.01</v>
      </c>
      <c r="I149" s="205"/>
      <c r="J149" s="200"/>
      <c r="K149" s="200"/>
      <c r="L149" s="206"/>
      <c r="M149" s="207"/>
      <c r="N149" s="208"/>
      <c r="O149" s="208"/>
      <c r="P149" s="208"/>
      <c r="Q149" s="208"/>
      <c r="R149" s="208"/>
      <c r="S149" s="208"/>
      <c r="T149" s="209"/>
      <c r="AT149" s="210" t="s">
        <v>126</v>
      </c>
      <c r="AU149" s="210" t="s">
        <v>83</v>
      </c>
      <c r="AV149" s="13" t="s">
        <v>83</v>
      </c>
      <c r="AW149" s="13" t="s">
        <v>30</v>
      </c>
      <c r="AX149" s="13" t="s">
        <v>73</v>
      </c>
      <c r="AY149" s="210" t="s">
        <v>116</v>
      </c>
    </row>
    <row r="150" spans="1:65" s="14" customFormat="1" x14ac:dyDescent="0.2">
      <c r="B150" s="211"/>
      <c r="C150" s="212"/>
      <c r="D150" s="201" t="s">
        <v>126</v>
      </c>
      <c r="E150" s="213" t="s">
        <v>1</v>
      </c>
      <c r="F150" s="214" t="s">
        <v>128</v>
      </c>
      <c r="G150" s="212"/>
      <c r="H150" s="215">
        <v>0.01</v>
      </c>
      <c r="I150" s="216"/>
      <c r="J150" s="212"/>
      <c r="K150" s="212"/>
      <c r="L150" s="217"/>
      <c r="M150" s="218"/>
      <c r="N150" s="219"/>
      <c r="O150" s="219"/>
      <c r="P150" s="219"/>
      <c r="Q150" s="219"/>
      <c r="R150" s="219"/>
      <c r="S150" s="219"/>
      <c r="T150" s="220"/>
      <c r="AT150" s="221" t="s">
        <v>126</v>
      </c>
      <c r="AU150" s="221" t="s">
        <v>83</v>
      </c>
      <c r="AV150" s="14" t="s">
        <v>124</v>
      </c>
      <c r="AW150" s="14" t="s">
        <v>30</v>
      </c>
      <c r="AX150" s="14" t="s">
        <v>81</v>
      </c>
      <c r="AY150" s="221" t="s">
        <v>116</v>
      </c>
    </row>
    <row r="151" spans="1:65" s="2" customFormat="1" ht="134.25" customHeight="1" x14ac:dyDescent="0.2">
      <c r="A151" s="34"/>
      <c r="B151" s="35"/>
      <c r="C151" s="186" t="s">
        <v>171</v>
      </c>
      <c r="D151" s="186" t="s">
        <v>119</v>
      </c>
      <c r="E151" s="187" t="s">
        <v>269</v>
      </c>
      <c r="F151" s="188" t="s">
        <v>270</v>
      </c>
      <c r="G151" s="189" t="s">
        <v>136</v>
      </c>
      <c r="H151" s="190">
        <v>0.1</v>
      </c>
      <c r="I151" s="191"/>
      <c r="J151" s="192">
        <f>ROUND(I151*H151,2)</f>
        <v>0</v>
      </c>
      <c r="K151" s="188" t="s">
        <v>123</v>
      </c>
      <c r="L151" s="39"/>
      <c r="M151" s="193" t="s">
        <v>1</v>
      </c>
      <c r="N151" s="194" t="s">
        <v>38</v>
      </c>
      <c r="O151" s="71"/>
      <c r="P151" s="195">
        <f>O151*H151</f>
        <v>0</v>
      </c>
      <c r="Q151" s="195">
        <v>0</v>
      </c>
      <c r="R151" s="195">
        <f>Q151*H151</f>
        <v>0</v>
      </c>
      <c r="S151" s="195">
        <v>0</v>
      </c>
      <c r="T151" s="196">
        <f>S151*H151</f>
        <v>0</v>
      </c>
      <c r="U151" s="34"/>
      <c r="V151" s="34"/>
      <c r="W151" s="34"/>
      <c r="X151" s="34"/>
      <c r="Y151" s="34"/>
      <c r="Z151" s="34"/>
      <c r="AA151" s="34"/>
      <c r="AB151" s="34"/>
      <c r="AC151" s="34"/>
      <c r="AD151" s="34"/>
      <c r="AE151" s="34"/>
      <c r="AR151" s="197" t="s">
        <v>124</v>
      </c>
      <c r="AT151" s="197" t="s">
        <v>119</v>
      </c>
      <c r="AU151" s="197" t="s">
        <v>83</v>
      </c>
      <c r="AY151" s="17" t="s">
        <v>116</v>
      </c>
      <c r="BE151" s="198">
        <f>IF(N151="základní",J151,0)</f>
        <v>0</v>
      </c>
      <c r="BF151" s="198">
        <f>IF(N151="snížená",J151,0)</f>
        <v>0</v>
      </c>
      <c r="BG151" s="198">
        <f>IF(N151="zákl. přenesená",J151,0)</f>
        <v>0</v>
      </c>
      <c r="BH151" s="198">
        <f>IF(N151="sníž. přenesená",J151,0)</f>
        <v>0</v>
      </c>
      <c r="BI151" s="198">
        <f>IF(N151="nulová",J151,0)</f>
        <v>0</v>
      </c>
      <c r="BJ151" s="17" t="s">
        <v>81</v>
      </c>
      <c r="BK151" s="198">
        <f>ROUND(I151*H151,2)</f>
        <v>0</v>
      </c>
      <c r="BL151" s="17" t="s">
        <v>124</v>
      </c>
      <c r="BM151" s="197" t="s">
        <v>527</v>
      </c>
    </row>
    <row r="152" spans="1:65" s="13" customFormat="1" x14ac:dyDescent="0.2">
      <c r="B152" s="199"/>
      <c r="C152" s="200"/>
      <c r="D152" s="201" t="s">
        <v>126</v>
      </c>
      <c r="E152" s="202" t="s">
        <v>1</v>
      </c>
      <c r="F152" s="203" t="s">
        <v>528</v>
      </c>
      <c r="G152" s="200"/>
      <c r="H152" s="204">
        <v>0.1</v>
      </c>
      <c r="I152" s="205"/>
      <c r="J152" s="200"/>
      <c r="K152" s="200"/>
      <c r="L152" s="206"/>
      <c r="M152" s="207"/>
      <c r="N152" s="208"/>
      <c r="O152" s="208"/>
      <c r="P152" s="208"/>
      <c r="Q152" s="208"/>
      <c r="R152" s="208"/>
      <c r="S152" s="208"/>
      <c r="T152" s="209"/>
      <c r="AT152" s="210" t="s">
        <v>126</v>
      </c>
      <c r="AU152" s="210" t="s">
        <v>83</v>
      </c>
      <c r="AV152" s="13" t="s">
        <v>83</v>
      </c>
      <c r="AW152" s="13" t="s">
        <v>30</v>
      </c>
      <c r="AX152" s="13" t="s">
        <v>73</v>
      </c>
      <c r="AY152" s="210" t="s">
        <v>116</v>
      </c>
    </row>
    <row r="153" spans="1:65" s="14" customFormat="1" x14ac:dyDescent="0.2">
      <c r="B153" s="211"/>
      <c r="C153" s="212"/>
      <c r="D153" s="201" t="s">
        <v>126</v>
      </c>
      <c r="E153" s="213" t="s">
        <v>1</v>
      </c>
      <c r="F153" s="214" t="s">
        <v>128</v>
      </c>
      <c r="G153" s="212"/>
      <c r="H153" s="215">
        <v>0.1</v>
      </c>
      <c r="I153" s="216"/>
      <c r="J153" s="212"/>
      <c r="K153" s="212"/>
      <c r="L153" s="217"/>
      <c r="M153" s="218"/>
      <c r="N153" s="219"/>
      <c r="O153" s="219"/>
      <c r="P153" s="219"/>
      <c r="Q153" s="219"/>
      <c r="R153" s="219"/>
      <c r="S153" s="219"/>
      <c r="T153" s="220"/>
      <c r="AT153" s="221" t="s">
        <v>126</v>
      </c>
      <c r="AU153" s="221" t="s">
        <v>83</v>
      </c>
      <c r="AV153" s="14" t="s">
        <v>124</v>
      </c>
      <c r="AW153" s="14" t="s">
        <v>30</v>
      </c>
      <c r="AX153" s="14" t="s">
        <v>81</v>
      </c>
      <c r="AY153" s="221" t="s">
        <v>116</v>
      </c>
    </row>
    <row r="154" spans="1:65" s="2" customFormat="1" ht="114.95" customHeight="1" x14ac:dyDescent="0.2">
      <c r="A154" s="34"/>
      <c r="B154" s="35"/>
      <c r="C154" s="186" t="s">
        <v>300</v>
      </c>
      <c r="D154" s="186" t="s">
        <v>119</v>
      </c>
      <c r="E154" s="187" t="s">
        <v>529</v>
      </c>
      <c r="F154" s="188" t="s">
        <v>530</v>
      </c>
      <c r="G154" s="189" t="s">
        <v>287</v>
      </c>
      <c r="H154" s="190">
        <v>4</v>
      </c>
      <c r="I154" s="191"/>
      <c r="J154" s="192">
        <f>ROUND(I154*H154,2)</f>
        <v>0</v>
      </c>
      <c r="K154" s="188" t="s">
        <v>123</v>
      </c>
      <c r="L154" s="39"/>
      <c r="M154" s="193" t="s">
        <v>1</v>
      </c>
      <c r="N154" s="194" t="s">
        <v>38</v>
      </c>
      <c r="O154" s="71"/>
      <c r="P154" s="195">
        <f>O154*H154</f>
        <v>0</v>
      </c>
      <c r="Q154" s="195">
        <v>0</v>
      </c>
      <c r="R154" s="195">
        <f>Q154*H154</f>
        <v>0</v>
      </c>
      <c r="S154" s="195">
        <v>0</v>
      </c>
      <c r="T154" s="196">
        <f>S154*H154</f>
        <v>0</v>
      </c>
      <c r="U154" s="34"/>
      <c r="V154" s="34"/>
      <c r="W154" s="34"/>
      <c r="X154" s="34"/>
      <c r="Y154" s="34"/>
      <c r="Z154" s="34"/>
      <c r="AA154" s="34"/>
      <c r="AB154" s="34"/>
      <c r="AC154" s="34"/>
      <c r="AD154" s="34"/>
      <c r="AE154" s="34"/>
      <c r="AR154" s="197" t="s">
        <v>124</v>
      </c>
      <c r="AT154" s="197" t="s">
        <v>119</v>
      </c>
      <c r="AU154" s="197" t="s">
        <v>83</v>
      </c>
      <c r="AY154" s="17" t="s">
        <v>116</v>
      </c>
      <c r="BE154" s="198">
        <f>IF(N154="základní",J154,0)</f>
        <v>0</v>
      </c>
      <c r="BF154" s="198">
        <f>IF(N154="snížená",J154,0)</f>
        <v>0</v>
      </c>
      <c r="BG154" s="198">
        <f>IF(N154="zákl. přenesená",J154,0)</f>
        <v>0</v>
      </c>
      <c r="BH154" s="198">
        <f>IF(N154="sníž. přenesená",J154,0)</f>
        <v>0</v>
      </c>
      <c r="BI154" s="198">
        <f>IF(N154="nulová",J154,0)</f>
        <v>0</v>
      </c>
      <c r="BJ154" s="17" t="s">
        <v>81</v>
      </c>
      <c r="BK154" s="198">
        <f>ROUND(I154*H154,2)</f>
        <v>0</v>
      </c>
      <c r="BL154" s="17" t="s">
        <v>124</v>
      </c>
      <c r="BM154" s="197" t="s">
        <v>531</v>
      </c>
    </row>
    <row r="155" spans="1:65" s="13" customFormat="1" x14ac:dyDescent="0.2">
      <c r="B155" s="199"/>
      <c r="C155" s="200"/>
      <c r="D155" s="201" t="s">
        <v>126</v>
      </c>
      <c r="E155" s="202" t="s">
        <v>1</v>
      </c>
      <c r="F155" s="203" t="s">
        <v>124</v>
      </c>
      <c r="G155" s="200"/>
      <c r="H155" s="204">
        <v>4</v>
      </c>
      <c r="I155" s="205"/>
      <c r="J155" s="200"/>
      <c r="K155" s="200"/>
      <c r="L155" s="206"/>
      <c r="M155" s="207"/>
      <c r="N155" s="208"/>
      <c r="O155" s="208"/>
      <c r="P155" s="208"/>
      <c r="Q155" s="208"/>
      <c r="R155" s="208"/>
      <c r="S155" s="208"/>
      <c r="T155" s="209"/>
      <c r="AT155" s="210" t="s">
        <v>126</v>
      </c>
      <c r="AU155" s="210" t="s">
        <v>83</v>
      </c>
      <c r="AV155" s="13" t="s">
        <v>83</v>
      </c>
      <c r="AW155" s="13" t="s">
        <v>30</v>
      </c>
      <c r="AX155" s="13" t="s">
        <v>73</v>
      </c>
      <c r="AY155" s="210" t="s">
        <v>116</v>
      </c>
    </row>
    <row r="156" spans="1:65" s="14" customFormat="1" x14ac:dyDescent="0.2">
      <c r="B156" s="211"/>
      <c r="C156" s="212"/>
      <c r="D156" s="201" t="s">
        <v>126</v>
      </c>
      <c r="E156" s="213" t="s">
        <v>1</v>
      </c>
      <c r="F156" s="214" t="s">
        <v>128</v>
      </c>
      <c r="G156" s="212"/>
      <c r="H156" s="215">
        <v>4</v>
      </c>
      <c r="I156" s="216"/>
      <c r="J156" s="212"/>
      <c r="K156" s="212"/>
      <c r="L156" s="217"/>
      <c r="M156" s="218"/>
      <c r="N156" s="219"/>
      <c r="O156" s="219"/>
      <c r="P156" s="219"/>
      <c r="Q156" s="219"/>
      <c r="R156" s="219"/>
      <c r="S156" s="219"/>
      <c r="T156" s="220"/>
      <c r="AT156" s="221" t="s">
        <v>126</v>
      </c>
      <c r="AU156" s="221" t="s">
        <v>83</v>
      </c>
      <c r="AV156" s="14" t="s">
        <v>124</v>
      </c>
      <c r="AW156" s="14" t="s">
        <v>30</v>
      </c>
      <c r="AX156" s="14" t="s">
        <v>81</v>
      </c>
      <c r="AY156" s="221" t="s">
        <v>116</v>
      </c>
    </row>
    <row r="157" spans="1:65" s="2" customFormat="1" ht="16.5" customHeight="1" x14ac:dyDescent="0.2">
      <c r="A157" s="34"/>
      <c r="B157" s="35"/>
      <c r="C157" s="222" t="s">
        <v>181</v>
      </c>
      <c r="D157" s="222" t="s">
        <v>149</v>
      </c>
      <c r="E157" s="223" t="s">
        <v>532</v>
      </c>
      <c r="F157" s="224" t="s">
        <v>533</v>
      </c>
      <c r="G157" s="225" t="s">
        <v>184</v>
      </c>
      <c r="H157" s="226">
        <v>10.8</v>
      </c>
      <c r="I157" s="227"/>
      <c r="J157" s="228">
        <f>ROUND(I157*H157,2)</f>
        <v>0</v>
      </c>
      <c r="K157" s="224" t="s">
        <v>123</v>
      </c>
      <c r="L157" s="229"/>
      <c r="M157" s="230" t="s">
        <v>1</v>
      </c>
      <c r="N157" s="231" t="s">
        <v>38</v>
      </c>
      <c r="O157" s="71"/>
      <c r="P157" s="195">
        <f>O157*H157</f>
        <v>0</v>
      </c>
      <c r="Q157" s="195">
        <v>0</v>
      </c>
      <c r="R157" s="195">
        <f>Q157*H157</f>
        <v>0</v>
      </c>
      <c r="S157" s="195">
        <v>0</v>
      </c>
      <c r="T157" s="196">
        <f>S157*H157</f>
        <v>0</v>
      </c>
      <c r="U157" s="34"/>
      <c r="V157" s="34"/>
      <c r="W157" s="34"/>
      <c r="X157" s="34"/>
      <c r="Y157" s="34"/>
      <c r="Z157" s="34"/>
      <c r="AA157" s="34"/>
      <c r="AB157" s="34"/>
      <c r="AC157" s="34"/>
      <c r="AD157" s="34"/>
      <c r="AE157" s="34"/>
      <c r="AR157" s="197" t="s">
        <v>153</v>
      </c>
      <c r="AT157" s="197" t="s">
        <v>149</v>
      </c>
      <c r="AU157" s="197" t="s">
        <v>83</v>
      </c>
      <c r="AY157" s="17" t="s">
        <v>116</v>
      </c>
      <c r="BE157" s="198">
        <f>IF(N157="základní",J157,0)</f>
        <v>0</v>
      </c>
      <c r="BF157" s="198">
        <f>IF(N157="snížená",J157,0)</f>
        <v>0</v>
      </c>
      <c r="BG157" s="198">
        <f>IF(N157="zákl. přenesená",J157,0)</f>
        <v>0</v>
      </c>
      <c r="BH157" s="198">
        <f>IF(N157="sníž. přenesená",J157,0)</f>
        <v>0</v>
      </c>
      <c r="BI157" s="198">
        <f>IF(N157="nulová",J157,0)</f>
        <v>0</v>
      </c>
      <c r="BJ157" s="17" t="s">
        <v>81</v>
      </c>
      <c r="BK157" s="198">
        <f>ROUND(I157*H157,2)</f>
        <v>0</v>
      </c>
      <c r="BL157" s="17" t="s">
        <v>124</v>
      </c>
      <c r="BM157" s="197" t="s">
        <v>534</v>
      </c>
    </row>
    <row r="158" spans="1:65" s="13" customFormat="1" x14ac:dyDescent="0.2">
      <c r="B158" s="199"/>
      <c r="C158" s="200"/>
      <c r="D158" s="201" t="s">
        <v>126</v>
      </c>
      <c r="E158" s="202" t="s">
        <v>1</v>
      </c>
      <c r="F158" s="203" t="s">
        <v>535</v>
      </c>
      <c r="G158" s="200"/>
      <c r="H158" s="204">
        <v>10.8</v>
      </c>
      <c r="I158" s="205"/>
      <c r="J158" s="200"/>
      <c r="K158" s="200"/>
      <c r="L158" s="206"/>
      <c r="M158" s="207"/>
      <c r="N158" s="208"/>
      <c r="O158" s="208"/>
      <c r="P158" s="208"/>
      <c r="Q158" s="208"/>
      <c r="R158" s="208"/>
      <c r="S158" s="208"/>
      <c r="T158" s="209"/>
      <c r="AT158" s="210" t="s">
        <v>126</v>
      </c>
      <c r="AU158" s="210" t="s">
        <v>83</v>
      </c>
      <c r="AV158" s="13" t="s">
        <v>83</v>
      </c>
      <c r="AW158" s="13" t="s">
        <v>30</v>
      </c>
      <c r="AX158" s="13" t="s">
        <v>73</v>
      </c>
      <c r="AY158" s="210" t="s">
        <v>116</v>
      </c>
    </row>
    <row r="159" spans="1:65" s="14" customFormat="1" x14ac:dyDescent="0.2">
      <c r="B159" s="211"/>
      <c r="C159" s="212"/>
      <c r="D159" s="201" t="s">
        <v>126</v>
      </c>
      <c r="E159" s="213" t="s">
        <v>1</v>
      </c>
      <c r="F159" s="214" t="s">
        <v>128</v>
      </c>
      <c r="G159" s="212"/>
      <c r="H159" s="215">
        <v>10.8</v>
      </c>
      <c r="I159" s="216"/>
      <c r="J159" s="212"/>
      <c r="K159" s="212"/>
      <c r="L159" s="217"/>
      <c r="M159" s="218"/>
      <c r="N159" s="219"/>
      <c r="O159" s="219"/>
      <c r="P159" s="219"/>
      <c r="Q159" s="219"/>
      <c r="R159" s="219"/>
      <c r="S159" s="219"/>
      <c r="T159" s="220"/>
      <c r="AT159" s="221" t="s">
        <v>126</v>
      </c>
      <c r="AU159" s="221" t="s">
        <v>83</v>
      </c>
      <c r="AV159" s="14" t="s">
        <v>124</v>
      </c>
      <c r="AW159" s="14" t="s">
        <v>30</v>
      </c>
      <c r="AX159" s="14" t="s">
        <v>81</v>
      </c>
      <c r="AY159" s="221" t="s">
        <v>116</v>
      </c>
    </row>
    <row r="160" spans="1:65" s="2" customFormat="1" ht="62.65" customHeight="1" x14ac:dyDescent="0.2">
      <c r="A160" s="34"/>
      <c r="B160" s="35"/>
      <c r="C160" s="186" t="s">
        <v>187</v>
      </c>
      <c r="D160" s="186" t="s">
        <v>119</v>
      </c>
      <c r="E160" s="187" t="s">
        <v>536</v>
      </c>
      <c r="F160" s="188" t="s">
        <v>537</v>
      </c>
      <c r="G160" s="189" t="s">
        <v>184</v>
      </c>
      <c r="H160" s="190">
        <v>10.8</v>
      </c>
      <c r="I160" s="191"/>
      <c r="J160" s="192">
        <f>ROUND(I160*H160,2)</f>
        <v>0</v>
      </c>
      <c r="K160" s="188" t="s">
        <v>123</v>
      </c>
      <c r="L160" s="39"/>
      <c r="M160" s="193" t="s">
        <v>1</v>
      </c>
      <c r="N160" s="194" t="s">
        <v>38</v>
      </c>
      <c r="O160" s="71"/>
      <c r="P160" s="195">
        <f>O160*H160</f>
        <v>0</v>
      </c>
      <c r="Q160" s="195">
        <v>0</v>
      </c>
      <c r="R160" s="195">
        <f>Q160*H160</f>
        <v>0</v>
      </c>
      <c r="S160" s="195">
        <v>0</v>
      </c>
      <c r="T160" s="196">
        <f>S160*H160</f>
        <v>0</v>
      </c>
      <c r="U160" s="34"/>
      <c r="V160" s="34"/>
      <c r="W160" s="34"/>
      <c r="X160" s="34"/>
      <c r="Y160" s="34"/>
      <c r="Z160" s="34"/>
      <c r="AA160" s="34"/>
      <c r="AB160" s="34"/>
      <c r="AC160" s="34"/>
      <c r="AD160" s="34"/>
      <c r="AE160" s="34"/>
      <c r="AR160" s="197" t="s">
        <v>124</v>
      </c>
      <c r="AT160" s="197" t="s">
        <v>119</v>
      </c>
      <c r="AU160" s="197" t="s">
        <v>83</v>
      </c>
      <c r="AY160" s="17" t="s">
        <v>116</v>
      </c>
      <c r="BE160" s="198">
        <f>IF(N160="základní",J160,0)</f>
        <v>0</v>
      </c>
      <c r="BF160" s="198">
        <f>IF(N160="snížená",J160,0)</f>
        <v>0</v>
      </c>
      <c r="BG160" s="198">
        <f>IF(N160="zákl. přenesená",J160,0)</f>
        <v>0</v>
      </c>
      <c r="BH160" s="198">
        <f>IF(N160="sníž. přenesená",J160,0)</f>
        <v>0</v>
      </c>
      <c r="BI160" s="198">
        <f>IF(N160="nulová",J160,0)</f>
        <v>0</v>
      </c>
      <c r="BJ160" s="17" t="s">
        <v>81</v>
      </c>
      <c r="BK160" s="198">
        <f>ROUND(I160*H160,2)</f>
        <v>0</v>
      </c>
      <c r="BL160" s="17" t="s">
        <v>124</v>
      </c>
      <c r="BM160" s="197" t="s">
        <v>538</v>
      </c>
    </row>
    <row r="161" spans="1:65" s="13" customFormat="1" x14ac:dyDescent="0.2">
      <c r="B161" s="199"/>
      <c r="C161" s="200"/>
      <c r="D161" s="201" t="s">
        <v>126</v>
      </c>
      <c r="E161" s="202" t="s">
        <v>1</v>
      </c>
      <c r="F161" s="203" t="s">
        <v>535</v>
      </c>
      <c r="G161" s="200"/>
      <c r="H161" s="204">
        <v>10.8</v>
      </c>
      <c r="I161" s="205"/>
      <c r="J161" s="200"/>
      <c r="K161" s="200"/>
      <c r="L161" s="206"/>
      <c r="M161" s="207"/>
      <c r="N161" s="208"/>
      <c r="O161" s="208"/>
      <c r="P161" s="208"/>
      <c r="Q161" s="208"/>
      <c r="R161" s="208"/>
      <c r="S161" s="208"/>
      <c r="T161" s="209"/>
      <c r="AT161" s="210" t="s">
        <v>126</v>
      </c>
      <c r="AU161" s="210" t="s">
        <v>83</v>
      </c>
      <c r="AV161" s="13" t="s">
        <v>83</v>
      </c>
      <c r="AW161" s="13" t="s">
        <v>30</v>
      </c>
      <c r="AX161" s="13" t="s">
        <v>73</v>
      </c>
      <c r="AY161" s="210" t="s">
        <v>116</v>
      </c>
    </row>
    <row r="162" spans="1:65" s="14" customFormat="1" x14ac:dyDescent="0.2">
      <c r="B162" s="211"/>
      <c r="C162" s="212"/>
      <c r="D162" s="201" t="s">
        <v>126</v>
      </c>
      <c r="E162" s="213" t="s">
        <v>1</v>
      </c>
      <c r="F162" s="214" t="s">
        <v>128</v>
      </c>
      <c r="G162" s="212"/>
      <c r="H162" s="215">
        <v>10.8</v>
      </c>
      <c r="I162" s="216"/>
      <c r="J162" s="212"/>
      <c r="K162" s="212"/>
      <c r="L162" s="217"/>
      <c r="M162" s="218"/>
      <c r="N162" s="219"/>
      <c r="O162" s="219"/>
      <c r="P162" s="219"/>
      <c r="Q162" s="219"/>
      <c r="R162" s="219"/>
      <c r="S162" s="219"/>
      <c r="T162" s="220"/>
      <c r="AT162" s="221" t="s">
        <v>126</v>
      </c>
      <c r="AU162" s="221" t="s">
        <v>83</v>
      </c>
      <c r="AV162" s="14" t="s">
        <v>124</v>
      </c>
      <c r="AW162" s="14" t="s">
        <v>30</v>
      </c>
      <c r="AX162" s="14" t="s">
        <v>81</v>
      </c>
      <c r="AY162" s="221" t="s">
        <v>116</v>
      </c>
    </row>
    <row r="163" spans="1:65" s="2" customFormat="1" ht="49.15" customHeight="1" x14ac:dyDescent="0.2">
      <c r="A163" s="34"/>
      <c r="B163" s="35"/>
      <c r="C163" s="186" t="s">
        <v>192</v>
      </c>
      <c r="D163" s="186" t="s">
        <v>119</v>
      </c>
      <c r="E163" s="187" t="s">
        <v>539</v>
      </c>
      <c r="F163" s="188" t="s">
        <v>540</v>
      </c>
      <c r="G163" s="189" t="s">
        <v>184</v>
      </c>
      <c r="H163" s="190">
        <v>19</v>
      </c>
      <c r="I163" s="191"/>
      <c r="J163" s="192">
        <f>ROUND(I163*H163,2)</f>
        <v>0</v>
      </c>
      <c r="K163" s="188" t="s">
        <v>123</v>
      </c>
      <c r="L163" s="39"/>
      <c r="M163" s="193" t="s">
        <v>1</v>
      </c>
      <c r="N163" s="194" t="s">
        <v>38</v>
      </c>
      <c r="O163" s="71"/>
      <c r="P163" s="195">
        <f>O163*H163</f>
        <v>0</v>
      </c>
      <c r="Q163" s="195">
        <v>0</v>
      </c>
      <c r="R163" s="195">
        <f>Q163*H163</f>
        <v>0</v>
      </c>
      <c r="S163" s="195">
        <v>0</v>
      </c>
      <c r="T163" s="196">
        <f>S163*H163</f>
        <v>0</v>
      </c>
      <c r="U163" s="34"/>
      <c r="V163" s="34"/>
      <c r="W163" s="34"/>
      <c r="X163" s="34"/>
      <c r="Y163" s="34"/>
      <c r="Z163" s="34"/>
      <c r="AA163" s="34"/>
      <c r="AB163" s="34"/>
      <c r="AC163" s="34"/>
      <c r="AD163" s="34"/>
      <c r="AE163" s="34"/>
      <c r="AR163" s="197" t="s">
        <v>124</v>
      </c>
      <c r="AT163" s="197" t="s">
        <v>119</v>
      </c>
      <c r="AU163" s="197" t="s">
        <v>83</v>
      </c>
      <c r="AY163" s="17" t="s">
        <v>116</v>
      </c>
      <c r="BE163" s="198">
        <f>IF(N163="základní",J163,0)</f>
        <v>0</v>
      </c>
      <c r="BF163" s="198">
        <f>IF(N163="snížená",J163,0)</f>
        <v>0</v>
      </c>
      <c r="BG163" s="198">
        <f>IF(N163="zákl. přenesená",J163,0)</f>
        <v>0</v>
      </c>
      <c r="BH163" s="198">
        <f>IF(N163="sníž. přenesená",J163,0)</f>
        <v>0</v>
      </c>
      <c r="BI163" s="198">
        <f>IF(N163="nulová",J163,0)</f>
        <v>0</v>
      </c>
      <c r="BJ163" s="17" t="s">
        <v>81</v>
      </c>
      <c r="BK163" s="198">
        <f>ROUND(I163*H163,2)</f>
        <v>0</v>
      </c>
      <c r="BL163" s="17" t="s">
        <v>124</v>
      </c>
      <c r="BM163" s="197" t="s">
        <v>541</v>
      </c>
    </row>
    <row r="164" spans="1:65" s="13" customFormat="1" x14ac:dyDescent="0.2">
      <c r="B164" s="199"/>
      <c r="C164" s="200"/>
      <c r="D164" s="201" t="s">
        <v>126</v>
      </c>
      <c r="E164" s="202" t="s">
        <v>1</v>
      </c>
      <c r="F164" s="203" t="s">
        <v>542</v>
      </c>
      <c r="G164" s="200"/>
      <c r="H164" s="204">
        <v>19</v>
      </c>
      <c r="I164" s="205"/>
      <c r="J164" s="200"/>
      <c r="K164" s="200"/>
      <c r="L164" s="206"/>
      <c r="M164" s="207"/>
      <c r="N164" s="208"/>
      <c r="O164" s="208"/>
      <c r="P164" s="208"/>
      <c r="Q164" s="208"/>
      <c r="R164" s="208"/>
      <c r="S164" s="208"/>
      <c r="T164" s="209"/>
      <c r="AT164" s="210" t="s">
        <v>126</v>
      </c>
      <c r="AU164" s="210" t="s">
        <v>83</v>
      </c>
      <c r="AV164" s="13" t="s">
        <v>83</v>
      </c>
      <c r="AW164" s="13" t="s">
        <v>30</v>
      </c>
      <c r="AX164" s="13" t="s">
        <v>73</v>
      </c>
      <c r="AY164" s="210" t="s">
        <v>116</v>
      </c>
    </row>
    <row r="165" spans="1:65" s="14" customFormat="1" x14ac:dyDescent="0.2">
      <c r="B165" s="211"/>
      <c r="C165" s="212"/>
      <c r="D165" s="201" t="s">
        <v>126</v>
      </c>
      <c r="E165" s="213" t="s">
        <v>1</v>
      </c>
      <c r="F165" s="214" t="s">
        <v>128</v>
      </c>
      <c r="G165" s="212"/>
      <c r="H165" s="215">
        <v>19</v>
      </c>
      <c r="I165" s="216"/>
      <c r="J165" s="212"/>
      <c r="K165" s="212"/>
      <c r="L165" s="217"/>
      <c r="M165" s="218"/>
      <c r="N165" s="219"/>
      <c r="O165" s="219"/>
      <c r="P165" s="219"/>
      <c r="Q165" s="219"/>
      <c r="R165" s="219"/>
      <c r="S165" s="219"/>
      <c r="T165" s="220"/>
      <c r="AT165" s="221" t="s">
        <v>126</v>
      </c>
      <c r="AU165" s="221" t="s">
        <v>83</v>
      </c>
      <c r="AV165" s="14" t="s">
        <v>124</v>
      </c>
      <c r="AW165" s="14" t="s">
        <v>30</v>
      </c>
      <c r="AX165" s="14" t="s">
        <v>81</v>
      </c>
      <c r="AY165" s="221" t="s">
        <v>116</v>
      </c>
    </row>
    <row r="166" spans="1:65" s="2" customFormat="1" ht="37.9" customHeight="1" x14ac:dyDescent="0.2">
      <c r="A166" s="34"/>
      <c r="B166" s="35"/>
      <c r="C166" s="186" t="s">
        <v>196</v>
      </c>
      <c r="D166" s="186" t="s">
        <v>119</v>
      </c>
      <c r="E166" s="187" t="s">
        <v>543</v>
      </c>
      <c r="F166" s="188" t="s">
        <v>544</v>
      </c>
      <c r="G166" s="189" t="s">
        <v>184</v>
      </c>
      <c r="H166" s="190">
        <v>40</v>
      </c>
      <c r="I166" s="191"/>
      <c r="J166" s="192">
        <f>ROUND(I166*H166,2)</f>
        <v>0</v>
      </c>
      <c r="K166" s="188" t="s">
        <v>123</v>
      </c>
      <c r="L166" s="39"/>
      <c r="M166" s="193" t="s">
        <v>1</v>
      </c>
      <c r="N166" s="194" t="s">
        <v>38</v>
      </c>
      <c r="O166" s="71"/>
      <c r="P166" s="195">
        <f>O166*H166</f>
        <v>0</v>
      </c>
      <c r="Q166" s="195">
        <v>0</v>
      </c>
      <c r="R166" s="195">
        <f>Q166*H166</f>
        <v>0</v>
      </c>
      <c r="S166" s="195">
        <v>0</v>
      </c>
      <c r="T166" s="196">
        <f>S166*H166</f>
        <v>0</v>
      </c>
      <c r="U166" s="34"/>
      <c r="V166" s="34"/>
      <c r="W166" s="34"/>
      <c r="X166" s="34"/>
      <c r="Y166" s="34"/>
      <c r="Z166" s="34"/>
      <c r="AA166" s="34"/>
      <c r="AB166" s="34"/>
      <c r="AC166" s="34"/>
      <c r="AD166" s="34"/>
      <c r="AE166" s="34"/>
      <c r="AR166" s="197" t="s">
        <v>124</v>
      </c>
      <c r="AT166" s="197" t="s">
        <v>119</v>
      </c>
      <c r="AU166" s="197" t="s">
        <v>83</v>
      </c>
      <c r="AY166" s="17" t="s">
        <v>116</v>
      </c>
      <c r="BE166" s="198">
        <f>IF(N166="základní",J166,0)</f>
        <v>0</v>
      </c>
      <c r="BF166" s="198">
        <f>IF(N166="snížená",J166,0)</f>
        <v>0</v>
      </c>
      <c r="BG166" s="198">
        <f>IF(N166="zákl. přenesená",J166,0)</f>
        <v>0</v>
      </c>
      <c r="BH166" s="198">
        <f>IF(N166="sníž. přenesená",J166,0)</f>
        <v>0</v>
      </c>
      <c r="BI166" s="198">
        <f>IF(N166="nulová",J166,0)</f>
        <v>0</v>
      </c>
      <c r="BJ166" s="17" t="s">
        <v>81</v>
      </c>
      <c r="BK166" s="198">
        <f>ROUND(I166*H166,2)</f>
        <v>0</v>
      </c>
      <c r="BL166" s="17" t="s">
        <v>124</v>
      </c>
      <c r="BM166" s="197" t="s">
        <v>545</v>
      </c>
    </row>
    <row r="167" spans="1:65" s="13" customFormat="1" x14ac:dyDescent="0.2">
      <c r="B167" s="199"/>
      <c r="C167" s="200"/>
      <c r="D167" s="201" t="s">
        <v>126</v>
      </c>
      <c r="E167" s="202" t="s">
        <v>1</v>
      </c>
      <c r="F167" s="203" t="s">
        <v>337</v>
      </c>
      <c r="G167" s="200"/>
      <c r="H167" s="204">
        <v>40</v>
      </c>
      <c r="I167" s="205"/>
      <c r="J167" s="200"/>
      <c r="K167" s="200"/>
      <c r="L167" s="206"/>
      <c r="M167" s="207"/>
      <c r="N167" s="208"/>
      <c r="O167" s="208"/>
      <c r="P167" s="208"/>
      <c r="Q167" s="208"/>
      <c r="R167" s="208"/>
      <c r="S167" s="208"/>
      <c r="T167" s="209"/>
      <c r="AT167" s="210" t="s">
        <v>126</v>
      </c>
      <c r="AU167" s="210" t="s">
        <v>83</v>
      </c>
      <c r="AV167" s="13" t="s">
        <v>83</v>
      </c>
      <c r="AW167" s="13" t="s">
        <v>30</v>
      </c>
      <c r="AX167" s="13" t="s">
        <v>73</v>
      </c>
      <c r="AY167" s="210" t="s">
        <v>116</v>
      </c>
    </row>
    <row r="168" spans="1:65" s="14" customFormat="1" x14ac:dyDescent="0.2">
      <c r="B168" s="211"/>
      <c r="C168" s="212"/>
      <c r="D168" s="201" t="s">
        <v>126</v>
      </c>
      <c r="E168" s="213" t="s">
        <v>1</v>
      </c>
      <c r="F168" s="214" t="s">
        <v>128</v>
      </c>
      <c r="G168" s="212"/>
      <c r="H168" s="215">
        <v>40</v>
      </c>
      <c r="I168" s="216"/>
      <c r="J168" s="212"/>
      <c r="K168" s="212"/>
      <c r="L168" s="217"/>
      <c r="M168" s="218"/>
      <c r="N168" s="219"/>
      <c r="O168" s="219"/>
      <c r="P168" s="219"/>
      <c r="Q168" s="219"/>
      <c r="R168" s="219"/>
      <c r="S168" s="219"/>
      <c r="T168" s="220"/>
      <c r="AT168" s="221" t="s">
        <v>126</v>
      </c>
      <c r="AU168" s="221" t="s">
        <v>83</v>
      </c>
      <c r="AV168" s="14" t="s">
        <v>124</v>
      </c>
      <c r="AW168" s="14" t="s">
        <v>30</v>
      </c>
      <c r="AX168" s="14" t="s">
        <v>81</v>
      </c>
      <c r="AY168" s="221" t="s">
        <v>116</v>
      </c>
    </row>
    <row r="169" spans="1:65" s="2" customFormat="1" ht="55.5" customHeight="1" x14ac:dyDescent="0.2">
      <c r="A169" s="34"/>
      <c r="B169" s="35"/>
      <c r="C169" s="186" t="s">
        <v>8</v>
      </c>
      <c r="D169" s="186" t="s">
        <v>119</v>
      </c>
      <c r="E169" s="187" t="s">
        <v>546</v>
      </c>
      <c r="F169" s="188" t="s">
        <v>547</v>
      </c>
      <c r="G169" s="189" t="s">
        <v>122</v>
      </c>
      <c r="H169" s="190">
        <v>72</v>
      </c>
      <c r="I169" s="191"/>
      <c r="J169" s="192">
        <f>ROUND(I169*H169,2)</f>
        <v>0</v>
      </c>
      <c r="K169" s="188" t="s">
        <v>123</v>
      </c>
      <c r="L169" s="39"/>
      <c r="M169" s="193" t="s">
        <v>1</v>
      </c>
      <c r="N169" s="194" t="s">
        <v>38</v>
      </c>
      <c r="O169" s="71"/>
      <c r="P169" s="195">
        <f>O169*H169</f>
        <v>0</v>
      </c>
      <c r="Q169" s="195">
        <v>0</v>
      </c>
      <c r="R169" s="195">
        <f>Q169*H169</f>
        <v>0</v>
      </c>
      <c r="S169" s="195">
        <v>0</v>
      </c>
      <c r="T169" s="196">
        <f>S169*H169</f>
        <v>0</v>
      </c>
      <c r="U169" s="34"/>
      <c r="V169" s="34"/>
      <c r="W169" s="34"/>
      <c r="X169" s="34"/>
      <c r="Y169" s="34"/>
      <c r="Z169" s="34"/>
      <c r="AA169" s="34"/>
      <c r="AB169" s="34"/>
      <c r="AC169" s="34"/>
      <c r="AD169" s="34"/>
      <c r="AE169" s="34"/>
      <c r="AR169" s="197" t="s">
        <v>124</v>
      </c>
      <c r="AT169" s="197" t="s">
        <v>119</v>
      </c>
      <c r="AU169" s="197" t="s">
        <v>83</v>
      </c>
      <c r="AY169" s="17" t="s">
        <v>116</v>
      </c>
      <c r="BE169" s="198">
        <f>IF(N169="základní",J169,0)</f>
        <v>0</v>
      </c>
      <c r="BF169" s="198">
        <f>IF(N169="snížená",J169,0)</f>
        <v>0</v>
      </c>
      <c r="BG169" s="198">
        <f>IF(N169="zákl. přenesená",J169,0)</f>
        <v>0</v>
      </c>
      <c r="BH169" s="198">
        <f>IF(N169="sníž. přenesená",J169,0)</f>
        <v>0</v>
      </c>
      <c r="BI169" s="198">
        <f>IF(N169="nulová",J169,0)</f>
        <v>0</v>
      </c>
      <c r="BJ169" s="17" t="s">
        <v>81</v>
      </c>
      <c r="BK169" s="198">
        <f>ROUND(I169*H169,2)</f>
        <v>0</v>
      </c>
      <c r="BL169" s="17" t="s">
        <v>124</v>
      </c>
      <c r="BM169" s="197" t="s">
        <v>548</v>
      </c>
    </row>
    <row r="170" spans="1:65" s="13" customFormat="1" x14ac:dyDescent="0.2">
      <c r="B170" s="199"/>
      <c r="C170" s="200"/>
      <c r="D170" s="201" t="s">
        <v>126</v>
      </c>
      <c r="E170" s="202" t="s">
        <v>1</v>
      </c>
      <c r="F170" s="203" t="s">
        <v>549</v>
      </c>
      <c r="G170" s="200"/>
      <c r="H170" s="204">
        <v>72</v>
      </c>
      <c r="I170" s="205"/>
      <c r="J170" s="200"/>
      <c r="K170" s="200"/>
      <c r="L170" s="206"/>
      <c r="M170" s="207"/>
      <c r="N170" s="208"/>
      <c r="O170" s="208"/>
      <c r="P170" s="208"/>
      <c r="Q170" s="208"/>
      <c r="R170" s="208"/>
      <c r="S170" s="208"/>
      <c r="T170" s="209"/>
      <c r="AT170" s="210" t="s">
        <v>126</v>
      </c>
      <c r="AU170" s="210" t="s">
        <v>83</v>
      </c>
      <c r="AV170" s="13" t="s">
        <v>83</v>
      </c>
      <c r="AW170" s="13" t="s">
        <v>30</v>
      </c>
      <c r="AX170" s="13" t="s">
        <v>73</v>
      </c>
      <c r="AY170" s="210" t="s">
        <v>116</v>
      </c>
    </row>
    <row r="171" spans="1:65" s="14" customFormat="1" x14ac:dyDescent="0.2">
      <c r="B171" s="211"/>
      <c r="C171" s="212"/>
      <c r="D171" s="201" t="s">
        <v>126</v>
      </c>
      <c r="E171" s="213" t="s">
        <v>1</v>
      </c>
      <c r="F171" s="214" t="s">
        <v>128</v>
      </c>
      <c r="G171" s="212"/>
      <c r="H171" s="215">
        <v>72</v>
      </c>
      <c r="I171" s="216"/>
      <c r="J171" s="212"/>
      <c r="K171" s="212"/>
      <c r="L171" s="217"/>
      <c r="M171" s="218"/>
      <c r="N171" s="219"/>
      <c r="O171" s="219"/>
      <c r="P171" s="219"/>
      <c r="Q171" s="219"/>
      <c r="R171" s="219"/>
      <c r="S171" s="219"/>
      <c r="T171" s="220"/>
      <c r="AT171" s="221" t="s">
        <v>126</v>
      </c>
      <c r="AU171" s="221" t="s">
        <v>83</v>
      </c>
      <c r="AV171" s="14" t="s">
        <v>124</v>
      </c>
      <c r="AW171" s="14" t="s">
        <v>30</v>
      </c>
      <c r="AX171" s="14" t="s">
        <v>81</v>
      </c>
      <c r="AY171" s="221" t="s">
        <v>116</v>
      </c>
    </row>
    <row r="172" spans="1:65" s="2" customFormat="1" ht="21.75" customHeight="1" x14ac:dyDescent="0.2">
      <c r="A172" s="34"/>
      <c r="B172" s="35"/>
      <c r="C172" s="222" t="s">
        <v>203</v>
      </c>
      <c r="D172" s="222" t="s">
        <v>149</v>
      </c>
      <c r="E172" s="223" t="s">
        <v>550</v>
      </c>
      <c r="F172" s="224" t="s">
        <v>551</v>
      </c>
      <c r="G172" s="225" t="s">
        <v>152</v>
      </c>
      <c r="H172" s="226">
        <v>18.63</v>
      </c>
      <c r="I172" s="227"/>
      <c r="J172" s="228">
        <f>ROUND(I172*H172,2)</f>
        <v>0</v>
      </c>
      <c r="K172" s="224" t="s">
        <v>123</v>
      </c>
      <c r="L172" s="229"/>
      <c r="M172" s="230" t="s">
        <v>1</v>
      </c>
      <c r="N172" s="231" t="s">
        <v>38</v>
      </c>
      <c r="O172" s="71"/>
      <c r="P172" s="195">
        <f>O172*H172</f>
        <v>0</v>
      </c>
      <c r="Q172" s="195">
        <v>1</v>
      </c>
      <c r="R172" s="195">
        <f>Q172*H172</f>
        <v>18.63</v>
      </c>
      <c r="S172" s="195">
        <v>0</v>
      </c>
      <c r="T172" s="196">
        <f>S172*H172</f>
        <v>0</v>
      </c>
      <c r="U172" s="34"/>
      <c r="V172" s="34"/>
      <c r="W172" s="34"/>
      <c r="X172" s="34"/>
      <c r="Y172" s="34"/>
      <c r="Z172" s="34"/>
      <c r="AA172" s="34"/>
      <c r="AB172" s="34"/>
      <c r="AC172" s="34"/>
      <c r="AD172" s="34"/>
      <c r="AE172" s="34"/>
      <c r="AR172" s="197" t="s">
        <v>153</v>
      </c>
      <c r="AT172" s="197" t="s">
        <v>149</v>
      </c>
      <c r="AU172" s="197" t="s">
        <v>83</v>
      </c>
      <c r="AY172" s="17" t="s">
        <v>116</v>
      </c>
      <c r="BE172" s="198">
        <f>IF(N172="základní",J172,0)</f>
        <v>0</v>
      </c>
      <c r="BF172" s="198">
        <f>IF(N172="snížená",J172,0)</f>
        <v>0</v>
      </c>
      <c r="BG172" s="198">
        <f>IF(N172="zákl. přenesená",J172,0)</f>
        <v>0</v>
      </c>
      <c r="BH172" s="198">
        <f>IF(N172="sníž. přenesená",J172,0)</f>
        <v>0</v>
      </c>
      <c r="BI172" s="198">
        <f>IF(N172="nulová",J172,0)</f>
        <v>0</v>
      </c>
      <c r="BJ172" s="17" t="s">
        <v>81</v>
      </c>
      <c r="BK172" s="198">
        <f>ROUND(I172*H172,2)</f>
        <v>0</v>
      </c>
      <c r="BL172" s="17" t="s">
        <v>124</v>
      </c>
      <c r="BM172" s="197" t="s">
        <v>552</v>
      </c>
    </row>
    <row r="173" spans="1:65" s="13" customFormat="1" x14ac:dyDescent="0.2">
      <c r="B173" s="199"/>
      <c r="C173" s="200"/>
      <c r="D173" s="201" t="s">
        <v>126</v>
      </c>
      <c r="E173" s="202" t="s">
        <v>1</v>
      </c>
      <c r="F173" s="203" t="s">
        <v>553</v>
      </c>
      <c r="G173" s="200"/>
      <c r="H173" s="204">
        <v>18.63</v>
      </c>
      <c r="I173" s="205"/>
      <c r="J173" s="200"/>
      <c r="K173" s="200"/>
      <c r="L173" s="206"/>
      <c r="M173" s="207"/>
      <c r="N173" s="208"/>
      <c r="O173" s="208"/>
      <c r="P173" s="208"/>
      <c r="Q173" s="208"/>
      <c r="R173" s="208"/>
      <c r="S173" s="208"/>
      <c r="T173" s="209"/>
      <c r="AT173" s="210" t="s">
        <v>126</v>
      </c>
      <c r="AU173" s="210" t="s">
        <v>83</v>
      </c>
      <c r="AV173" s="13" t="s">
        <v>83</v>
      </c>
      <c r="AW173" s="13" t="s">
        <v>30</v>
      </c>
      <c r="AX173" s="13" t="s">
        <v>73</v>
      </c>
      <c r="AY173" s="210" t="s">
        <v>116</v>
      </c>
    </row>
    <row r="174" spans="1:65" s="14" customFormat="1" x14ac:dyDescent="0.2">
      <c r="B174" s="211"/>
      <c r="C174" s="212"/>
      <c r="D174" s="201" t="s">
        <v>126</v>
      </c>
      <c r="E174" s="213" t="s">
        <v>1</v>
      </c>
      <c r="F174" s="214" t="s">
        <v>128</v>
      </c>
      <c r="G174" s="212"/>
      <c r="H174" s="215">
        <v>18.63</v>
      </c>
      <c r="I174" s="216"/>
      <c r="J174" s="212"/>
      <c r="K174" s="212"/>
      <c r="L174" s="217"/>
      <c r="M174" s="218"/>
      <c r="N174" s="219"/>
      <c r="O174" s="219"/>
      <c r="P174" s="219"/>
      <c r="Q174" s="219"/>
      <c r="R174" s="219"/>
      <c r="S174" s="219"/>
      <c r="T174" s="220"/>
      <c r="AT174" s="221" t="s">
        <v>126</v>
      </c>
      <c r="AU174" s="221" t="s">
        <v>83</v>
      </c>
      <c r="AV174" s="14" t="s">
        <v>124</v>
      </c>
      <c r="AW174" s="14" t="s">
        <v>30</v>
      </c>
      <c r="AX174" s="14" t="s">
        <v>81</v>
      </c>
      <c r="AY174" s="221" t="s">
        <v>116</v>
      </c>
    </row>
    <row r="175" spans="1:65" s="2" customFormat="1" ht="24.2" customHeight="1" x14ac:dyDescent="0.2">
      <c r="A175" s="34"/>
      <c r="B175" s="35"/>
      <c r="C175" s="222" t="s">
        <v>210</v>
      </c>
      <c r="D175" s="222" t="s">
        <v>149</v>
      </c>
      <c r="E175" s="223" t="s">
        <v>554</v>
      </c>
      <c r="F175" s="224" t="s">
        <v>555</v>
      </c>
      <c r="G175" s="225" t="s">
        <v>152</v>
      </c>
      <c r="H175" s="226">
        <v>6.21</v>
      </c>
      <c r="I175" s="227"/>
      <c r="J175" s="228">
        <f>ROUND(I175*H175,2)</f>
        <v>0</v>
      </c>
      <c r="K175" s="224" t="s">
        <v>123</v>
      </c>
      <c r="L175" s="229"/>
      <c r="M175" s="230" t="s">
        <v>1</v>
      </c>
      <c r="N175" s="231" t="s">
        <v>38</v>
      </c>
      <c r="O175" s="71"/>
      <c r="P175" s="195">
        <f>O175*H175</f>
        <v>0</v>
      </c>
      <c r="Q175" s="195">
        <v>1</v>
      </c>
      <c r="R175" s="195">
        <f>Q175*H175</f>
        <v>6.21</v>
      </c>
      <c r="S175" s="195">
        <v>0</v>
      </c>
      <c r="T175" s="196">
        <f>S175*H175</f>
        <v>0</v>
      </c>
      <c r="U175" s="34"/>
      <c r="V175" s="34"/>
      <c r="W175" s="34"/>
      <c r="X175" s="34"/>
      <c r="Y175" s="34"/>
      <c r="Z175" s="34"/>
      <c r="AA175" s="34"/>
      <c r="AB175" s="34"/>
      <c r="AC175" s="34"/>
      <c r="AD175" s="34"/>
      <c r="AE175" s="34"/>
      <c r="AR175" s="197" t="s">
        <v>153</v>
      </c>
      <c r="AT175" s="197" t="s">
        <v>149</v>
      </c>
      <c r="AU175" s="197" t="s">
        <v>83</v>
      </c>
      <c r="AY175" s="17" t="s">
        <v>116</v>
      </c>
      <c r="BE175" s="198">
        <f>IF(N175="základní",J175,0)</f>
        <v>0</v>
      </c>
      <c r="BF175" s="198">
        <f>IF(N175="snížená",J175,0)</f>
        <v>0</v>
      </c>
      <c r="BG175" s="198">
        <f>IF(N175="zákl. přenesená",J175,0)</f>
        <v>0</v>
      </c>
      <c r="BH175" s="198">
        <f>IF(N175="sníž. přenesená",J175,0)</f>
        <v>0</v>
      </c>
      <c r="BI175" s="198">
        <f>IF(N175="nulová",J175,0)</f>
        <v>0</v>
      </c>
      <c r="BJ175" s="17" t="s">
        <v>81</v>
      </c>
      <c r="BK175" s="198">
        <f>ROUND(I175*H175,2)</f>
        <v>0</v>
      </c>
      <c r="BL175" s="17" t="s">
        <v>124</v>
      </c>
      <c r="BM175" s="197" t="s">
        <v>556</v>
      </c>
    </row>
    <row r="176" spans="1:65" s="13" customFormat="1" x14ac:dyDescent="0.2">
      <c r="B176" s="199"/>
      <c r="C176" s="200"/>
      <c r="D176" s="201" t="s">
        <v>126</v>
      </c>
      <c r="E176" s="202" t="s">
        <v>1</v>
      </c>
      <c r="F176" s="203" t="s">
        <v>557</v>
      </c>
      <c r="G176" s="200"/>
      <c r="H176" s="204">
        <v>6.21</v>
      </c>
      <c r="I176" s="205"/>
      <c r="J176" s="200"/>
      <c r="K176" s="200"/>
      <c r="L176" s="206"/>
      <c r="M176" s="207"/>
      <c r="N176" s="208"/>
      <c r="O176" s="208"/>
      <c r="P176" s="208"/>
      <c r="Q176" s="208"/>
      <c r="R176" s="208"/>
      <c r="S176" s="208"/>
      <c r="T176" s="209"/>
      <c r="AT176" s="210" t="s">
        <v>126</v>
      </c>
      <c r="AU176" s="210" t="s">
        <v>83</v>
      </c>
      <c r="AV176" s="13" t="s">
        <v>83</v>
      </c>
      <c r="AW176" s="13" t="s">
        <v>30</v>
      </c>
      <c r="AX176" s="13" t="s">
        <v>81</v>
      </c>
      <c r="AY176" s="210" t="s">
        <v>116</v>
      </c>
    </row>
    <row r="177" spans="1:65" s="2" customFormat="1" ht="78" customHeight="1" x14ac:dyDescent="0.2">
      <c r="A177" s="34"/>
      <c r="B177" s="35"/>
      <c r="C177" s="186" t="s">
        <v>215</v>
      </c>
      <c r="D177" s="186" t="s">
        <v>119</v>
      </c>
      <c r="E177" s="187" t="s">
        <v>558</v>
      </c>
      <c r="F177" s="188" t="s">
        <v>559</v>
      </c>
      <c r="G177" s="189" t="s">
        <v>122</v>
      </c>
      <c r="H177" s="190">
        <v>54</v>
      </c>
      <c r="I177" s="191"/>
      <c r="J177" s="192">
        <f>ROUND(I177*H177,2)</f>
        <v>0</v>
      </c>
      <c r="K177" s="188" t="s">
        <v>123</v>
      </c>
      <c r="L177" s="39"/>
      <c r="M177" s="193" t="s">
        <v>1</v>
      </c>
      <c r="N177" s="194" t="s">
        <v>38</v>
      </c>
      <c r="O177" s="71"/>
      <c r="P177" s="195">
        <f>O177*H177</f>
        <v>0</v>
      </c>
      <c r="Q177" s="195">
        <v>0</v>
      </c>
      <c r="R177" s="195">
        <f>Q177*H177</f>
        <v>0</v>
      </c>
      <c r="S177" s="195">
        <v>0</v>
      </c>
      <c r="T177" s="196">
        <f>S177*H177</f>
        <v>0</v>
      </c>
      <c r="U177" s="34"/>
      <c r="V177" s="34"/>
      <c r="W177" s="34"/>
      <c r="X177" s="34"/>
      <c r="Y177" s="34"/>
      <c r="Z177" s="34"/>
      <c r="AA177" s="34"/>
      <c r="AB177" s="34"/>
      <c r="AC177" s="34"/>
      <c r="AD177" s="34"/>
      <c r="AE177" s="34"/>
      <c r="AR177" s="197" t="s">
        <v>124</v>
      </c>
      <c r="AT177" s="197" t="s">
        <v>119</v>
      </c>
      <c r="AU177" s="197" t="s">
        <v>83</v>
      </c>
      <c r="AY177" s="17" t="s">
        <v>116</v>
      </c>
      <c r="BE177" s="198">
        <f>IF(N177="základní",J177,0)</f>
        <v>0</v>
      </c>
      <c r="BF177" s="198">
        <f>IF(N177="snížená",J177,0)</f>
        <v>0</v>
      </c>
      <c r="BG177" s="198">
        <f>IF(N177="zákl. přenesená",J177,0)</f>
        <v>0</v>
      </c>
      <c r="BH177" s="198">
        <f>IF(N177="sníž. přenesená",J177,0)</f>
        <v>0</v>
      </c>
      <c r="BI177" s="198">
        <f>IF(N177="nulová",J177,0)</f>
        <v>0</v>
      </c>
      <c r="BJ177" s="17" t="s">
        <v>81</v>
      </c>
      <c r="BK177" s="198">
        <f>ROUND(I177*H177,2)</f>
        <v>0</v>
      </c>
      <c r="BL177" s="17" t="s">
        <v>124</v>
      </c>
      <c r="BM177" s="197" t="s">
        <v>560</v>
      </c>
    </row>
    <row r="178" spans="1:65" s="13" customFormat="1" x14ac:dyDescent="0.2">
      <c r="B178" s="199"/>
      <c r="C178" s="200"/>
      <c r="D178" s="201" t="s">
        <v>126</v>
      </c>
      <c r="E178" s="202" t="s">
        <v>1</v>
      </c>
      <c r="F178" s="203" t="s">
        <v>561</v>
      </c>
      <c r="G178" s="200"/>
      <c r="H178" s="204">
        <v>54</v>
      </c>
      <c r="I178" s="205"/>
      <c r="J178" s="200"/>
      <c r="K178" s="200"/>
      <c r="L178" s="206"/>
      <c r="M178" s="207"/>
      <c r="N178" s="208"/>
      <c r="O178" s="208"/>
      <c r="P178" s="208"/>
      <c r="Q178" s="208"/>
      <c r="R178" s="208"/>
      <c r="S178" s="208"/>
      <c r="T178" s="209"/>
      <c r="AT178" s="210" t="s">
        <v>126</v>
      </c>
      <c r="AU178" s="210" t="s">
        <v>83</v>
      </c>
      <c r="AV178" s="13" t="s">
        <v>83</v>
      </c>
      <c r="AW178" s="13" t="s">
        <v>30</v>
      </c>
      <c r="AX178" s="13" t="s">
        <v>73</v>
      </c>
      <c r="AY178" s="210" t="s">
        <v>116</v>
      </c>
    </row>
    <row r="179" spans="1:65" s="14" customFormat="1" x14ac:dyDescent="0.2">
      <c r="B179" s="211"/>
      <c r="C179" s="212"/>
      <c r="D179" s="201" t="s">
        <v>126</v>
      </c>
      <c r="E179" s="213" t="s">
        <v>1</v>
      </c>
      <c r="F179" s="214" t="s">
        <v>128</v>
      </c>
      <c r="G179" s="212"/>
      <c r="H179" s="215">
        <v>54</v>
      </c>
      <c r="I179" s="216"/>
      <c r="J179" s="212"/>
      <c r="K179" s="212"/>
      <c r="L179" s="217"/>
      <c r="M179" s="218"/>
      <c r="N179" s="219"/>
      <c r="O179" s="219"/>
      <c r="P179" s="219"/>
      <c r="Q179" s="219"/>
      <c r="R179" s="219"/>
      <c r="S179" s="219"/>
      <c r="T179" s="220"/>
      <c r="AT179" s="221" t="s">
        <v>126</v>
      </c>
      <c r="AU179" s="221" t="s">
        <v>83</v>
      </c>
      <c r="AV179" s="14" t="s">
        <v>124</v>
      </c>
      <c r="AW179" s="14" t="s">
        <v>30</v>
      </c>
      <c r="AX179" s="14" t="s">
        <v>81</v>
      </c>
      <c r="AY179" s="221" t="s">
        <v>116</v>
      </c>
    </row>
    <row r="180" spans="1:65" s="2" customFormat="1" ht="55.5" customHeight="1" x14ac:dyDescent="0.2">
      <c r="A180" s="34"/>
      <c r="B180" s="35"/>
      <c r="C180" s="186" t="s">
        <v>221</v>
      </c>
      <c r="D180" s="186" t="s">
        <v>119</v>
      </c>
      <c r="E180" s="187" t="s">
        <v>562</v>
      </c>
      <c r="F180" s="188" t="s">
        <v>563</v>
      </c>
      <c r="G180" s="189" t="s">
        <v>142</v>
      </c>
      <c r="H180" s="190">
        <v>1</v>
      </c>
      <c r="I180" s="191"/>
      <c r="J180" s="192">
        <f>ROUND(I180*H180,2)</f>
        <v>0</v>
      </c>
      <c r="K180" s="188" t="s">
        <v>123</v>
      </c>
      <c r="L180" s="39"/>
      <c r="M180" s="193" t="s">
        <v>1</v>
      </c>
      <c r="N180" s="194" t="s">
        <v>38</v>
      </c>
      <c r="O180" s="71"/>
      <c r="P180" s="195">
        <f>O180*H180</f>
        <v>0</v>
      </c>
      <c r="Q180" s="195">
        <v>0</v>
      </c>
      <c r="R180" s="195">
        <f>Q180*H180</f>
        <v>0</v>
      </c>
      <c r="S180" s="195">
        <v>0</v>
      </c>
      <c r="T180" s="196">
        <f>S180*H180</f>
        <v>0</v>
      </c>
      <c r="U180" s="34"/>
      <c r="V180" s="34"/>
      <c r="W180" s="34"/>
      <c r="X180" s="34"/>
      <c r="Y180" s="34"/>
      <c r="Z180" s="34"/>
      <c r="AA180" s="34"/>
      <c r="AB180" s="34"/>
      <c r="AC180" s="34"/>
      <c r="AD180" s="34"/>
      <c r="AE180" s="34"/>
      <c r="AR180" s="197" t="s">
        <v>124</v>
      </c>
      <c r="AT180" s="197" t="s">
        <v>119</v>
      </c>
      <c r="AU180" s="197" t="s">
        <v>83</v>
      </c>
      <c r="AY180" s="17" t="s">
        <v>116</v>
      </c>
      <c r="BE180" s="198">
        <f>IF(N180="základní",J180,0)</f>
        <v>0</v>
      </c>
      <c r="BF180" s="198">
        <f>IF(N180="snížená",J180,0)</f>
        <v>0</v>
      </c>
      <c r="BG180" s="198">
        <f>IF(N180="zákl. přenesená",J180,0)</f>
        <v>0</v>
      </c>
      <c r="BH180" s="198">
        <f>IF(N180="sníž. přenesená",J180,0)</f>
        <v>0</v>
      </c>
      <c r="BI180" s="198">
        <f>IF(N180="nulová",J180,0)</f>
        <v>0</v>
      </c>
      <c r="BJ180" s="17" t="s">
        <v>81</v>
      </c>
      <c r="BK180" s="198">
        <f>ROUND(I180*H180,2)</f>
        <v>0</v>
      </c>
      <c r="BL180" s="17" t="s">
        <v>124</v>
      </c>
      <c r="BM180" s="197" t="s">
        <v>564</v>
      </c>
    </row>
    <row r="181" spans="1:65" s="13" customFormat="1" x14ac:dyDescent="0.2">
      <c r="B181" s="199"/>
      <c r="C181" s="200"/>
      <c r="D181" s="201" t="s">
        <v>126</v>
      </c>
      <c r="E181" s="202" t="s">
        <v>1</v>
      </c>
      <c r="F181" s="203" t="s">
        <v>81</v>
      </c>
      <c r="G181" s="200"/>
      <c r="H181" s="204">
        <v>1</v>
      </c>
      <c r="I181" s="205"/>
      <c r="J181" s="200"/>
      <c r="K181" s="200"/>
      <c r="L181" s="206"/>
      <c r="M181" s="207"/>
      <c r="N181" s="208"/>
      <c r="O181" s="208"/>
      <c r="P181" s="208"/>
      <c r="Q181" s="208"/>
      <c r="R181" s="208"/>
      <c r="S181" s="208"/>
      <c r="T181" s="209"/>
      <c r="AT181" s="210" t="s">
        <v>126</v>
      </c>
      <c r="AU181" s="210" t="s">
        <v>83</v>
      </c>
      <c r="AV181" s="13" t="s">
        <v>83</v>
      </c>
      <c r="AW181" s="13" t="s">
        <v>30</v>
      </c>
      <c r="AX181" s="13" t="s">
        <v>73</v>
      </c>
      <c r="AY181" s="210" t="s">
        <v>116</v>
      </c>
    </row>
    <row r="182" spans="1:65" s="14" customFormat="1" x14ac:dyDescent="0.2">
      <c r="B182" s="211"/>
      <c r="C182" s="212"/>
      <c r="D182" s="201" t="s">
        <v>126</v>
      </c>
      <c r="E182" s="213" t="s">
        <v>1</v>
      </c>
      <c r="F182" s="214" t="s">
        <v>128</v>
      </c>
      <c r="G182" s="212"/>
      <c r="H182" s="215">
        <v>1</v>
      </c>
      <c r="I182" s="216"/>
      <c r="J182" s="212"/>
      <c r="K182" s="212"/>
      <c r="L182" s="217"/>
      <c r="M182" s="218"/>
      <c r="N182" s="219"/>
      <c r="O182" s="219"/>
      <c r="P182" s="219"/>
      <c r="Q182" s="219"/>
      <c r="R182" s="219"/>
      <c r="S182" s="219"/>
      <c r="T182" s="220"/>
      <c r="AT182" s="221" t="s">
        <v>126</v>
      </c>
      <c r="AU182" s="221" t="s">
        <v>83</v>
      </c>
      <c r="AV182" s="14" t="s">
        <v>124</v>
      </c>
      <c r="AW182" s="14" t="s">
        <v>30</v>
      </c>
      <c r="AX182" s="14" t="s">
        <v>81</v>
      </c>
      <c r="AY182" s="221" t="s">
        <v>116</v>
      </c>
    </row>
    <row r="183" spans="1:65" s="2" customFormat="1" ht="21.75" customHeight="1" x14ac:dyDescent="0.2">
      <c r="A183" s="34"/>
      <c r="B183" s="35"/>
      <c r="C183" s="222" t="s">
        <v>226</v>
      </c>
      <c r="D183" s="222" t="s">
        <v>149</v>
      </c>
      <c r="E183" s="223" t="s">
        <v>426</v>
      </c>
      <c r="F183" s="224" t="s">
        <v>427</v>
      </c>
      <c r="G183" s="225" t="s">
        <v>142</v>
      </c>
      <c r="H183" s="226">
        <v>1.5</v>
      </c>
      <c r="I183" s="227"/>
      <c r="J183" s="228">
        <f>ROUND(I183*H183,2)</f>
        <v>0</v>
      </c>
      <c r="K183" s="224" t="s">
        <v>123</v>
      </c>
      <c r="L183" s="229"/>
      <c r="M183" s="230" t="s">
        <v>1</v>
      </c>
      <c r="N183" s="231" t="s">
        <v>38</v>
      </c>
      <c r="O183" s="71"/>
      <c r="P183" s="195">
        <f>O183*H183</f>
        <v>0</v>
      </c>
      <c r="Q183" s="195">
        <v>2.234</v>
      </c>
      <c r="R183" s="195">
        <f>Q183*H183</f>
        <v>3.351</v>
      </c>
      <c r="S183" s="195">
        <v>0</v>
      </c>
      <c r="T183" s="196">
        <f>S183*H183</f>
        <v>0</v>
      </c>
      <c r="U183" s="34"/>
      <c r="V183" s="34"/>
      <c r="W183" s="34"/>
      <c r="X183" s="34"/>
      <c r="Y183" s="34"/>
      <c r="Z183" s="34"/>
      <c r="AA183" s="34"/>
      <c r="AB183" s="34"/>
      <c r="AC183" s="34"/>
      <c r="AD183" s="34"/>
      <c r="AE183" s="34"/>
      <c r="AR183" s="197" t="s">
        <v>153</v>
      </c>
      <c r="AT183" s="197" t="s">
        <v>149</v>
      </c>
      <c r="AU183" s="197" t="s">
        <v>83</v>
      </c>
      <c r="AY183" s="17" t="s">
        <v>116</v>
      </c>
      <c r="BE183" s="198">
        <f>IF(N183="základní",J183,0)</f>
        <v>0</v>
      </c>
      <c r="BF183" s="198">
        <f>IF(N183="snížená",J183,0)</f>
        <v>0</v>
      </c>
      <c r="BG183" s="198">
        <f>IF(N183="zákl. přenesená",J183,0)</f>
        <v>0</v>
      </c>
      <c r="BH183" s="198">
        <f>IF(N183="sníž. přenesená",J183,0)</f>
        <v>0</v>
      </c>
      <c r="BI183" s="198">
        <f>IF(N183="nulová",J183,0)</f>
        <v>0</v>
      </c>
      <c r="BJ183" s="17" t="s">
        <v>81</v>
      </c>
      <c r="BK183" s="198">
        <f>ROUND(I183*H183,2)</f>
        <v>0</v>
      </c>
      <c r="BL183" s="17" t="s">
        <v>124</v>
      </c>
      <c r="BM183" s="197" t="s">
        <v>565</v>
      </c>
    </row>
    <row r="184" spans="1:65" s="13" customFormat="1" x14ac:dyDescent="0.2">
      <c r="B184" s="199"/>
      <c r="C184" s="200"/>
      <c r="D184" s="201" t="s">
        <v>126</v>
      </c>
      <c r="E184" s="202" t="s">
        <v>1</v>
      </c>
      <c r="F184" s="203" t="s">
        <v>566</v>
      </c>
      <c r="G184" s="200"/>
      <c r="H184" s="204">
        <v>1.5</v>
      </c>
      <c r="I184" s="205"/>
      <c r="J184" s="200"/>
      <c r="K184" s="200"/>
      <c r="L184" s="206"/>
      <c r="M184" s="207"/>
      <c r="N184" s="208"/>
      <c r="O184" s="208"/>
      <c r="P184" s="208"/>
      <c r="Q184" s="208"/>
      <c r="R184" s="208"/>
      <c r="S184" s="208"/>
      <c r="T184" s="209"/>
      <c r="AT184" s="210" t="s">
        <v>126</v>
      </c>
      <c r="AU184" s="210" t="s">
        <v>83</v>
      </c>
      <c r="AV184" s="13" t="s">
        <v>83</v>
      </c>
      <c r="AW184" s="13" t="s">
        <v>30</v>
      </c>
      <c r="AX184" s="13" t="s">
        <v>73</v>
      </c>
      <c r="AY184" s="210" t="s">
        <v>116</v>
      </c>
    </row>
    <row r="185" spans="1:65" s="14" customFormat="1" x14ac:dyDescent="0.2">
      <c r="B185" s="211"/>
      <c r="C185" s="212"/>
      <c r="D185" s="201" t="s">
        <v>126</v>
      </c>
      <c r="E185" s="213" t="s">
        <v>1</v>
      </c>
      <c r="F185" s="214" t="s">
        <v>128</v>
      </c>
      <c r="G185" s="212"/>
      <c r="H185" s="215">
        <v>1.5</v>
      </c>
      <c r="I185" s="216"/>
      <c r="J185" s="212"/>
      <c r="K185" s="212"/>
      <c r="L185" s="217"/>
      <c r="M185" s="218"/>
      <c r="N185" s="219"/>
      <c r="O185" s="219"/>
      <c r="P185" s="219"/>
      <c r="Q185" s="219"/>
      <c r="R185" s="219"/>
      <c r="S185" s="219"/>
      <c r="T185" s="220"/>
      <c r="AT185" s="221" t="s">
        <v>126</v>
      </c>
      <c r="AU185" s="221" t="s">
        <v>83</v>
      </c>
      <c r="AV185" s="14" t="s">
        <v>124</v>
      </c>
      <c r="AW185" s="14" t="s">
        <v>30</v>
      </c>
      <c r="AX185" s="14" t="s">
        <v>81</v>
      </c>
      <c r="AY185" s="221" t="s">
        <v>116</v>
      </c>
    </row>
    <row r="186" spans="1:65" s="12" customFormat="1" ht="25.9" customHeight="1" x14ac:dyDescent="0.2">
      <c r="B186" s="170"/>
      <c r="C186" s="171"/>
      <c r="D186" s="172" t="s">
        <v>72</v>
      </c>
      <c r="E186" s="173" t="s">
        <v>455</v>
      </c>
      <c r="F186" s="173" t="s">
        <v>456</v>
      </c>
      <c r="G186" s="171"/>
      <c r="H186" s="171"/>
      <c r="I186" s="174"/>
      <c r="J186" s="175">
        <f>BK186</f>
        <v>0</v>
      </c>
      <c r="K186" s="171"/>
      <c r="L186" s="176"/>
      <c r="M186" s="177"/>
      <c r="N186" s="178"/>
      <c r="O186" s="178"/>
      <c r="P186" s="179">
        <f>SUM(P187:P209)</f>
        <v>0</v>
      </c>
      <c r="Q186" s="178"/>
      <c r="R186" s="179">
        <f>SUM(R187:R209)</f>
        <v>0</v>
      </c>
      <c r="S186" s="178"/>
      <c r="T186" s="180">
        <f>SUM(T187:T209)</f>
        <v>0</v>
      </c>
      <c r="AR186" s="181" t="s">
        <v>124</v>
      </c>
      <c r="AT186" s="182" t="s">
        <v>72</v>
      </c>
      <c r="AU186" s="182" t="s">
        <v>73</v>
      </c>
      <c r="AY186" s="181" t="s">
        <v>116</v>
      </c>
      <c r="BK186" s="183">
        <f>SUM(BK187:BK209)</f>
        <v>0</v>
      </c>
    </row>
    <row r="187" spans="1:65" s="2" customFormat="1" ht="78" customHeight="1" x14ac:dyDescent="0.2">
      <c r="A187" s="34"/>
      <c r="B187" s="35"/>
      <c r="C187" s="186" t="s">
        <v>7</v>
      </c>
      <c r="D187" s="186" t="s">
        <v>119</v>
      </c>
      <c r="E187" s="187" t="s">
        <v>458</v>
      </c>
      <c r="F187" s="188" t="s">
        <v>459</v>
      </c>
      <c r="G187" s="189" t="s">
        <v>159</v>
      </c>
      <c r="H187" s="190">
        <v>1</v>
      </c>
      <c r="I187" s="191"/>
      <c r="J187" s="192">
        <f>ROUND(I187*H187,2)</f>
        <v>0</v>
      </c>
      <c r="K187" s="188" t="s">
        <v>123</v>
      </c>
      <c r="L187" s="39"/>
      <c r="M187" s="193" t="s">
        <v>1</v>
      </c>
      <c r="N187" s="194" t="s">
        <v>38</v>
      </c>
      <c r="O187" s="71"/>
      <c r="P187" s="195">
        <f>O187*H187</f>
        <v>0</v>
      </c>
      <c r="Q187" s="195">
        <v>0</v>
      </c>
      <c r="R187" s="195">
        <f>Q187*H187</f>
        <v>0</v>
      </c>
      <c r="S187" s="195">
        <v>0</v>
      </c>
      <c r="T187" s="196">
        <f>S187*H187</f>
        <v>0</v>
      </c>
      <c r="U187" s="34"/>
      <c r="V187" s="34"/>
      <c r="W187" s="34"/>
      <c r="X187" s="34"/>
      <c r="Y187" s="34"/>
      <c r="Z187" s="34"/>
      <c r="AA187" s="34"/>
      <c r="AB187" s="34"/>
      <c r="AC187" s="34"/>
      <c r="AD187" s="34"/>
      <c r="AE187" s="34"/>
      <c r="AR187" s="197" t="s">
        <v>124</v>
      </c>
      <c r="AT187" s="197" t="s">
        <v>119</v>
      </c>
      <c r="AU187" s="197" t="s">
        <v>81</v>
      </c>
      <c r="AY187" s="17" t="s">
        <v>116</v>
      </c>
      <c r="BE187" s="198">
        <f>IF(N187="základní",J187,0)</f>
        <v>0</v>
      </c>
      <c r="BF187" s="198">
        <f>IF(N187="snížená",J187,0)</f>
        <v>0</v>
      </c>
      <c r="BG187" s="198">
        <f>IF(N187="zákl. přenesená",J187,0)</f>
        <v>0</v>
      </c>
      <c r="BH187" s="198">
        <f>IF(N187="sníž. přenesená",J187,0)</f>
        <v>0</v>
      </c>
      <c r="BI187" s="198">
        <f>IF(N187="nulová",J187,0)</f>
        <v>0</v>
      </c>
      <c r="BJ187" s="17" t="s">
        <v>81</v>
      </c>
      <c r="BK187" s="198">
        <f>ROUND(I187*H187,2)</f>
        <v>0</v>
      </c>
      <c r="BL187" s="17" t="s">
        <v>124</v>
      </c>
      <c r="BM187" s="197" t="s">
        <v>567</v>
      </c>
    </row>
    <row r="188" spans="1:65" s="13" customFormat="1" x14ac:dyDescent="0.2">
      <c r="B188" s="199"/>
      <c r="C188" s="200"/>
      <c r="D188" s="201" t="s">
        <v>126</v>
      </c>
      <c r="E188" s="202" t="s">
        <v>1</v>
      </c>
      <c r="F188" s="203" t="s">
        <v>81</v>
      </c>
      <c r="G188" s="200"/>
      <c r="H188" s="204">
        <v>1</v>
      </c>
      <c r="I188" s="205"/>
      <c r="J188" s="200"/>
      <c r="K188" s="200"/>
      <c r="L188" s="206"/>
      <c r="M188" s="207"/>
      <c r="N188" s="208"/>
      <c r="O188" s="208"/>
      <c r="P188" s="208"/>
      <c r="Q188" s="208"/>
      <c r="R188" s="208"/>
      <c r="S188" s="208"/>
      <c r="T188" s="209"/>
      <c r="AT188" s="210" t="s">
        <v>126</v>
      </c>
      <c r="AU188" s="210" t="s">
        <v>81</v>
      </c>
      <c r="AV188" s="13" t="s">
        <v>83</v>
      </c>
      <c r="AW188" s="13" t="s">
        <v>30</v>
      </c>
      <c r="AX188" s="13" t="s">
        <v>73</v>
      </c>
      <c r="AY188" s="210" t="s">
        <v>116</v>
      </c>
    </row>
    <row r="189" spans="1:65" s="14" customFormat="1" x14ac:dyDescent="0.2">
      <c r="B189" s="211"/>
      <c r="C189" s="212"/>
      <c r="D189" s="201" t="s">
        <v>126</v>
      </c>
      <c r="E189" s="213" t="s">
        <v>1</v>
      </c>
      <c r="F189" s="214" t="s">
        <v>128</v>
      </c>
      <c r="G189" s="212"/>
      <c r="H189" s="215">
        <v>1</v>
      </c>
      <c r="I189" s="216"/>
      <c r="J189" s="212"/>
      <c r="K189" s="212"/>
      <c r="L189" s="217"/>
      <c r="M189" s="218"/>
      <c r="N189" s="219"/>
      <c r="O189" s="219"/>
      <c r="P189" s="219"/>
      <c r="Q189" s="219"/>
      <c r="R189" s="219"/>
      <c r="S189" s="219"/>
      <c r="T189" s="220"/>
      <c r="AT189" s="221" t="s">
        <v>126</v>
      </c>
      <c r="AU189" s="221" t="s">
        <v>81</v>
      </c>
      <c r="AV189" s="14" t="s">
        <v>124</v>
      </c>
      <c r="AW189" s="14" t="s">
        <v>30</v>
      </c>
      <c r="AX189" s="14" t="s">
        <v>81</v>
      </c>
      <c r="AY189" s="221" t="s">
        <v>116</v>
      </c>
    </row>
    <row r="190" spans="1:65" s="2" customFormat="1" ht="24.2" customHeight="1" x14ac:dyDescent="0.2">
      <c r="A190" s="34"/>
      <c r="B190" s="35"/>
      <c r="C190" s="186" t="s">
        <v>235</v>
      </c>
      <c r="D190" s="186" t="s">
        <v>119</v>
      </c>
      <c r="E190" s="187" t="s">
        <v>568</v>
      </c>
      <c r="F190" s="188" t="s">
        <v>569</v>
      </c>
      <c r="G190" s="189" t="s">
        <v>570</v>
      </c>
      <c r="H190" s="190">
        <v>1</v>
      </c>
      <c r="I190" s="191"/>
      <c r="J190" s="192">
        <f>ROUND(I190*H190,2)</f>
        <v>0</v>
      </c>
      <c r="K190" s="188" t="s">
        <v>123</v>
      </c>
      <c r="L190" s="39"/>
      <c r="M190" s="193" t="s">
        <v>1</v>
      </c>
      <c r="N190" s="194" t="s">
        <v>38</v>
      </c>
      <c r="O190" s="71"/>
      <c r="P190" s="195">
        <f>O190*H190</f>
        <v>0</v>
      </c>
      <c r="Q190" s="195">
        <v>0</v>
      </c>
      <c r="R190" s="195">
        <f>Q190*H190</f>
        <v>0</v>
      </c>
      <c r="S190" s="195">
        <v>0</v>
      </c>
      <c r="T190" s="196">
        <f>S190*H190</f>
        <v>0</v>
      </c>
      <c r="U190" s="34"/>
      <c r="V190" s="34"/>
      <c r="W190" s="34"/>
      <c r="X190" s="34"/>
      <c r="Y190" s="34"/>
      <c r="Z190" s="34"/>
      <c r="AA190" s="34"/>
      <c r="AB190" s="34"/>
      <c r="AC190" s="34"/>
      <c r="AD190" s="34"/>
      <c r="AE190" s="34"/>
      <c r="AR190" s="197" t="s">
        <v>124</v>
      </c>
      <c r="AT190" s="197" t="s">
        <v>119</v>
      </c>
      <c r="AU190" s="197" t="s">
        <v>81</v>
      </c>
      <c r="AY190" s="17" t="s">
        <v>116</v>
      </c>
      <c r="BE190" s="198">
        <f>IF(N190="základní",J190,0)</f>
        <v>0</v>
      </c>
      <c r="BF190" s="198">
        <f>IF(N190="snížená",J190,0)</f>
        <v>0</v>
      </c>
      <c r="BG190" s="198">
        <f>IF(N190="zákl. přenesená",J190,0)</f>
        <v>0</v>
      </c>
      <c r="BH190" s="198">
        <f>IF(N190="sníž. přenesená",J190,0)</f>
        <v>0</v>
      </c>
      <c r="BI190" s="198">
        <f>IF(N190="nulová",J190,0)</f>
        <v>0</v>
      </c>
      <c r="BJ190" s="17" t="s">
        <v>81</v>
      </c>
      <c r="BK190" s="198">
        <f>ROUND(I190*H190,2)</f>
        <v>0</v>
      </c>
      <c r="BL190" s="17" t="s">
        <v>124</v>
      </c>
      <c r="BM190" s="197" t="s">
        <v>571</v>
      </c>
    </row>
    <row r="191" spans="1:65" s="13" customFormat="1" x14ac:dyDescent="0.2">
      <c r="B191" s="199"/>
      <c r="C191" s="200"/>
      <c r="D191" s="201" t="s">
        <v>126</v>
      </c>
      <c r="E191" s="202" t="s">
        <v>1</v>
      </c>
      <c r="F191" s="203" t="s">
        <v>81</v>
      </c>
      <c r="G191" s="200"/>
      <c r="H191" s="204">
        <v>1</v>
      </c>
      <c r="I191" s="205"/>
      <c r="J191" s="200"/>
      <c r="K191" s="200"/>
      <c r="L191" s="206"/>
      <c r="M191" s="207"/>
      <c r="N191" s="208"/>
      <c r="O191" s="208"/>
      <c r="P191" s="208"/>
      <c r="Q191" s="208"/>
      <c r="R191" s="208"/>
      <c r="S191" s="208"/>
      <c r="T191" s="209"/>
      <c r="AT191" s="210" t="s">
        <v>126</v>
      </c>
      <c r="AU191" s="210" t="s">
        <v>81</v>
      </c>
      <c r="AV191" s="13" t="s">
        <v>83</v>
      </c>
      <c r="AW191" s="13" t="s">
        <v>30</v>
      </c>
      <c r="AX191" s="13" t="s">
        <v>73</v>
      </c>
      <c r="AY191" s="210" t="s">
        <v>116</v>
      </c>
    </row>
    <row r="192" spans="1:65" s="14" customFormat="1" x14ac:dyDescent="0.2">
      <c r="B192" s="211"/>
      <c r="C192" s="212"/>
      <c r="D192" s="201" t="s">
        <v>126</v>
      </c>
      <c r="E192" s="213" t="s">
        <v>1</v>
      </c>
      <c r="F192" s="214" t="s">
        <v>128</v>
      </c>
      <c r="G192" s="212"/>
      <c r="H192" s="215">
        <v>1</v>
      </c>
      <c r="I192" s="216"/>
      <c r="J192" s="212"/>
      <c r="K192" s="212"/>
      <c r="L192" s="217"/>
      <c r="M192" s="218"/>
      <c r="N192" s="219"/>
      <c r="O192" s="219"/>
      <c r="P192" s="219"/>
      <c r="Q192" s="219"/>
      <c r="R192" s="219"/>
      <c r="S192" s="219"/>
      <c r="T192" s="220"/>
      <c r="AT192" s="221" t="s">
        <v>126</v>
      </c>
      <c r="AU192" s="221" t="s">
        <v>81</v>
      </c>
      <c r="AV192" s="14" t="s">
        <v>124</v>
      </c>
      <c r="AW192" s="14" t="s">
        <v>30</v>
      </c>
      <c r="AX192" s="14" t="s">
        <v>81</v>
      </c>
      <c r="AY192" s="221" t="s">
        <v>116</v>
      </c>
    </row>
    <row r="193" spans="1:65" s="2" customFormat="1" ht="189.75" customHeight="1" x14ac:dyDescent="0.2">
      <c r="A193" s="34"/>
      <c r="B193" s="35"/>
      <c r="C193" s="186" t="s">
        <v>240</v>
      </c>
      <c r="D193" s="186" t="s">
        <v>119</v>
      </c>
      <c r="E193" s="187" t="s">
        <v>572</v>
      </c>
      <c r="F193" s="188" t="s">
        <v>573</v>
      </c>
      <c r="G193" s="189" t="s">
        <v>152</v>
      </c>
      <c r="H193" s="190">
        <v>61.311</v>
      </c>
      <c r="I193" s="191"/>
      <c r="J193" s="192">
        <f>ROUND(I193*H193,2)</f>
        <v>0</v>
      </c>
      <c r="K193" s="188" t="s">
        <v>123</v>
      </c>
      <c r="L193" s="39"/>
      <c r="M193" s="193" t="s">
        <v>1</v>
      </c>
      <c r="N193" s="194" t="s">
        <v>38</v>
      </c>
      <c r="O193" s="71"/>
      <c r="P193" s="195">
        <f>O193*H193</f>
        <v>0</v>
      </c>
      <c r="Q193" s="195">
        <v>0</v>
      </c>
      <c r="R193" s="195">
        <f>Q193*H193</f>
        <v>0</v>
      </c>
      <c r="S193" s="195">
        <v>0</v>
      </c>
      <c r="T193" s="196">
        <f>S193*H193</f>
        <v>0</v>
      </c>
      <c r="U193" s="34"/>
      <c r="V193" s="34"/>
      <c r="W193" s="34"/>
      <c r="X193" s="34"/>
      <c r="Y193" s="34"/>
      <c r="Z193" s="34"/>
      <c r="AA193" s="34"/>
      <c r="AB193" s="34"/>
      <c r="AC193" s="34"/>
      <c r="AD193" s="34"/>
      <c r="AE193" s="34"/>
      <c r="AR193" s="197" t="s">
        <v>464</v>
      </c>
      <c r="AT193" s="197" t="s">
        <v>119</v>
      </c>
      <c r="AU193" s="197" t="s">
        <v>81</v>
      </c>
      <c r="AY193" s="17" t="s">
        <v>116</v>
      </c>
      <c r="BE193" s="198">
        <f>IF(N193="základní",J193,0)</f>
        <v>0</v>
      </c>
      <c r="BF193" s="198">
        <f>IF(N193="snížená",J193,0)</f>
        <v>0</v>
      </c>
      <c r="BG193" s="198">
        <f>IF(N193="zákl. přenesená",J193,0)</f>
        <v>0</v>
      </c>
      <c r="BH193" s="198">
        <f>IF(N193="sníž. přenesená",J193,0)</f>
        <v>0</v>
      </c>
      <c r="BI193" s="198">
        <f>IF(N193="nulová",J193,0)</f>
        <v>0</v>
      </c>
      <c r="BJ193" s="17" t="s">
        <v>81</v>
      </c>
      <c r="BK193" s="198">
        <f>ROUND(I193*H193,2)</f>
        <v>0</v>
      </c>
      <c r="BL193" s="17" t="s">
        <v>464</v>
      </c>
      <c r="BM193" s="197" t="s">
        <v>574</v>
      </c>
    </row>
    <row r="194" spans="1:65" s="13" customFormat="1" x14ac:dyDescent="0.2">
      <c r="B194" s="199"/>
      <c r="C194" s="200"/>
      <c r="D194" s="201" t="s">
        <v>126</v>
      </c>
      <c r="E194" s="202" t="s">
        <v>1</v>
      </c>
      <c r="F194" s="203" t="s">
        <v>575</v>
      </c>
      <c r="G194" s="200"/>
      <c r="H194" s="204">
        <v>24.84</v>
      </c>
      <c r="I194" s="205"/>
      <c r="J194" s="200"/>
      <c r="K194" s="200"/>
      <c r="L194" s="206"/>
      <c r="M194" s="207"/>
      <c r="N194" s="208"/>
      <c r="O194" s="208"/>
      <c r="P194" s="208"/>
      <c r="Q194" s="208"/>
      <c r="R194" s="208"/>
      <c r="S194" s="208"/>
      <c r="T194" s="209"/>
      <c r="AT194" s="210" t="s">
        <v>126</v>
      </c>
      <c r="AU194" s="210" t="s">
        <v>81</v>
      </c>
      <c r="AV194" s="13" t="s">
        <v>83</v>
      </c>
      <c r="AW194" s="13" t="s">
        <v>30</v>
      </c>
      <c r="AX194" s="13" t="s">
        <v>73</v>
      </c>
      <c r="AY194" s="210" t="s">
        <v>116</v>
      </c>
    </row>
    <row r="195" spans="1:65" s="13" customFormat="1" x14ac:dyDescent="0.2">
      <c r="B195" s="199"/>
      <c r="C195" s="200"/>
      <c r="D195" s="201" t="s">
        <v>126</v>
      </c>
      <c r="E195" s="202" t="s">
        <v>1</v>
      </c>
      <c r="F195" s="203" t="s">
        <v>576</v>
      </c>
      <c r="G195" s="200"/>
      <c r="H195" s="204">
        <v>33.119999999999997</v>
      </c>
      <c r="I195" s="205"/>
      <c r="J195" s="200"/>
      <c r="K195" s="200"/>
      <c r="L195" s="206"/>
      <c r="M195" s="207"/>
      <c r="N195" s="208"/>
      <c r="O195" s="208"/>
      <c r="P195" s="208"/>
      <c r="Q195" s="208"/>
      <c r="R195" s="208"/>
      <c r="S195" s="208"/>
      <c r="T195" s="209"/>
      <c r="AT195" s="210" t="s">
        <v>126</v>
      </c>
      <c r="AU195" s="210" t="s">
        <v>81</v>
      </c>
      <c r="AV195" s="13" t="s">
        <v>83</v>
      </c>
      <c r="AW195" s="13" t="s">
        <v>30</v>
      </c>
      <c r="AX195" s="13" t="s">
        <v>73</v>
      </c>
      <c r="AY195" s="210" t="s">
        <v>116</v>
      </c>
    </row>
    <row r="196" spans="1:65" s="13" customFormat="1" x14ac:dyDescent="0.2">
      <c r="B196" s="199"/>
      <c r="C196" s="200"/>
      <c r="D196" s="201" t="s">
        <v>126</v>
      </c>
      <c r="E196" s="202" t="s">
        <v>1</v>
      </c>
      <c r="F196" s="203" t="s">
        <v>577</v>
      </c>
      <c r="G196" s="200"/>
      <c r="H196" s="204">
        <v>3.351</v>
      </c>
      <c r="I196" s="205"/>
      <c r="J196" s="200"/>
      <c r="K196" s="200"/>
      <c r="L196" s="206"/>
      <c r="M196" s="207"/>
      <c r="N196" s="208"/>
      <c r="O196" s="208"/>
      <c r="P196" s="208"/>
      <c r="Q196" s="208"/>
      <c r="R196" s="208"/>
      <c r="S196" s="208"/>
      <c r="T196" s="209"/>
      <c r="AT196" s="210" t="s">
        <v>126</v>
      </c>
      <c r="AU196" s="210" t="s">
        <v>81</v>
      </c>
      <c r="AV196" s="13" t="s">
        <v>83</v>
      </c>
      <c r="AW196" s="13" t="s">
        <v>30</v>
      </c>
      <c r="AX196" s="13" t="s">
        <v>73</v>
      </c>
      <c r="AY196" s="210" t="s">
        <v>116</v>
      </c>
    </row>
    <row r="197" spans="1:65" s="14" customFormat="1" x14ac:dyDescent="0.2">
      <c r="B197" s="211"/>
      <c r="C197" s="212"/>
      <c r="D197" s="201" t="s">
        <v>126</v>
      </c>
      <c r="E197" s="213" t="s">
        <v>1</v>
      </c>
      <c r="F197" s="214" t="s">
        <v>128</v>
      </c>
      <c r="G197" s="212"/>
      <c r="H197" s="215">
        <v>61.311</v>
      </c>
      <c r="I197" s="216"/>
      <c r="J197" s="212"/>
      <c r="K197" s="212"/>
      <c r="L197" s="217"/>
      <c r="M197" s="218"/>
      <c r="N197" s="219"/>
      <c r="O197" s="219"/>
      <c r="P197" s="219"/>
      <c r="Q197" s="219"/>
      <c r="R197" s="219"/>
      <c r="S197" s="219"/>
      <c r="T197" s="220"/>
      <c r="AT197" s="221" t="s">
        <v>126</v>
      </c>
      <c r="AU197" s="221" t="s">
        <v>81</v>
      </c>
      <c r="AV197" s="14" t="s">
        <v>124</v>
      </c>
      <c r="AW197" s="14" t="s">
        <v>30</v>
      </c>
      <c r="AX197" s="14" t="s">
        <v>81</v>
      </c>
      <c r="AY197" s="221" t="s">
        <v>116</v>
      </c>
    </row>
    <row r="198" spans="1:65" s="2" customFormat="1" ht="194.45" customHeight="1" x14ac:dyDescent="0.2">
      <c r="A198" s="34"/>
      <c r="B198" s="35"/>
      <c r="C198" s="186" t="s">
        <v>245</v>
      </c>
      <c r="D198" s="186" t="s">
        <v>119</v>
      </c>
      <c r="E198" s="187" t="s">
        <v>578</v>
      </c>
      <c r="F198" s="188" t="s">
        <v>579</v>
      </c>
      <c r="G198" s="189" t="s">
        <v>152</v>
      </c>
      <c r="H198" s="190">
        <v>11</v>
      </c>
      <c r="I198" s="191"/>
      <c r="J198" s="192">
        <f>ROUND(I198*H198,2)</f>
        <v>0</v>
      </c>
      <c r="K198" s="188" t="s">
        <v>123</v>
      </c>
      <c r="L198" s="39"/>
      <c r="M198" s="193" t="s">
        <v>1</v>
      </c>
      <c r="N198" s="194" t="s">
        <v>38</v>
      </c>
      <c r="O198" s="71"/>
      <c r="P198" s="195">
        <f>O198*H198</f>
        <v>0</v>
      </c>
      <c r="Q198" s="195">
        <v>0</v>
      </c>
      <c r="R198" s="195">
        <f>Q198*H198</f>
        <v>0</v>
      </c>
      <c r="S198" s="195">
        <v>0</v>
      </c>
      <c r="T198" s="196">
        <f>S198*H198</f>
        <v>0</v>
      </c>
      <c r="U198" s="34"/>
      <c r="V198" s="34"/>
      <c r="W198" s="34"/>
      <c r="X198" s="34"/>
      <c r="Y198" s="34"/>
      <c r="Z198" s="34"/>
      <c r="AA198" s="34"/>
      <c r="AB198" s="34"/>
      <c r="AC198" s="34"/>
      <c r="AD198" s="34"/>
      <c r="AE198" s="34"/>
      <c r="AR198" s="197" t="s">
        <v>464</v>
      </c>
      <c r="AT198" s="197" t="s">
        <v>119</v>
      </c>
      <c r="AU198" s="197" t="s">
        <v>81</v>
      </c>
      <c r="AY198" s="17" t="s">
        <v>116</v>
      </c>
      <c r="BE198" s="198">
        <f>IF(N198="základní",J198,0)</f>
        <v>0</v>
      </c>
      <c r="BF198" s="198">
        <f>IF(N198="snížená",J198,0)</f>
        <v>0</v>
      </c>
      <c r="BG198" s="198">
        <f>IF(N198="zákl. přenesená",J198,0)</f>
        <v>0</v>
      </c>
      <c r="BH198" s="198">
        <f>IF(N198="sníž. přenesená",J198,0)</f>
        <v>0</v>
      </c>
      <c r="BI198" s="198">
        <f>IF(N198="nulová",J198,0)</f>
        <v>0</v>
      </c>
      <c r="BJ198" s="17" t="s">
        <v>81</v>
      </c>
      <c r="BK198" s="198">
        <f>ROUND(I198*H198,2)</f>
        <v>0</v>
      </c>
      <c r="BL198" s="17" t="s">
        <v>464</v>
      </c>
      <c r="BM198" s="197" t="s">
        <v>580</v>
      </c>
    </row>
    <row r="199" spans="1:65" s="13" customFormat="1" x14ac:dyDescent="0.2">
      <c r="B199" s="199"/>
      <c r="C199" s="200"/>
      <c r="D199" s="201" t="s">
        <v>126</v>
      </c>
      <c r="E199" s="202" t="s">
        <v>1</v>
      </c>
      <c r="F199" s="203" t="s">
        <v>581</v>
      </c>
      <c r="G199" s="200"/>
      <c r="H199" s="204">
        <v>11</v>
      </c>
      <c r="I199" s="205"/>
      <c r="J199" s="200"/>
      <c r="K199" s="200"/>
      <c r="L199" s="206"/>
      <c r="M199" s="207"/>
      <c r="N199" s="208"/>
      <c r="O199" s="208"/>
      <c r="P199" s="208"/>
      <c r="Q199" s="208"/>
      <c r="R199" s="208"/>
      <c r="S199" s="208"/>
      <c r="T199" s="209"/>
      <c r="AT199" s="210" t="s">
        <v>126</v>
      </c>
      <c r="AU199" s="210" t="s">
        <v>81</v>
      </c>
      <c r="AV199" s="13" t="s">
        <v>83</v>
      </c>
      <c r="AW199" s="13" t="s">
        <v>30</v>
      </c>
      <c r="AX199" s="13" t="s">
        <v>73</v>
      </c>
      <c r="AY199" s="210" t="s">
        <v>116</v>
      </c>
    </row>
    <row r="200" spans="1:65" s="14" customFormat="1" x14ac:dyDescent="0.2">
      <c r="B200" s="211"/>
      <c r="C200" s="212"/>
      <c r="D200" s="201" t="s">
        <v>126</v>
      </c>
      <c r="E200" s="213" t="s">
        <v>1</v>
      </c>
      <c r="F200" s="214" t="s">
        <v>128</v>
      </c>
      <c r="G200" s="212"/>
      <c r="H200" s="215">
        <v>11</v>
      </c>
      <c r="I200" s="216"/>
      <c r="J200" s="212"/>
      <c r="K200" s="212"/>
      <c r="L200" s="217"/>
      <c r="M200" s="218"/>
      <c r="N200" s="219"/>
      <c r="O200" s="219"/>
      <c r="P200" s="219"/>
      <c r="Q200" s="219"/>
      <c r="R200" s="219"/>
      <c r="S200" s="219"/>
      <c r="T200" s="220"/>
      <c r="AT200" s="221" t="s">
        <v>126</v>
      </c>
      <c r="AU200" s="221" t="s">
        <v>81</v>
      </c>
      <c r="AV200" s="14" t="s">
        <v>124</v>
      </c>
      <c r="AW200" s="14" t="s">
        <v>30</v>
      </c>
      <c r="AX200" s="14" t="s">
        <v>81</v>
      </c>
      <c r="AY200" s="221" t="s">
        <v>116</v>
      </c>
    </row>
    <row r="201" spans="1:65" s="2" customFormat="1" ht="156.75" customHeight="1" x14ac:dyDescent="0.2">
      <c r="A201" s="34"/>
      <c r="B201" s="35"/>
      <c r="C201" s="186" t="s">
        <v>251</v>
      </c>
      <c r="D201" s="186" t="s">
        <v>119</v>
      </c>
      <c r="E201" s="187" t="s">
        <v>582</v>
      </c>
      <c r="F201" s="188" t="s">
        <v>583</v>
      </c>
      <c r="G201" s="189" t="s">
        <v>152</v>
      </c>
      <c r="H201" s="190">
        <v>126</v>
      </c>
      <c r="I201" s="191"/>
      <c r="J201" s="192">
        <f>ROUND(I201*H201,2)</f>
        <v>0</v>
      </c>
      <c r="K201" s="188" t="s">
        <v>123</v>
      </c>
      <c r="L201" s="39"/>
      <c r="M201" s="193" t="s">
        <v>1</v>
      </c>
      <c r="N201" s="194" t="s">
        <v>38</v>
      </c>
      <c r="O201" s="71"/>
      <c r="P201" s="195">
        <f>O201*H201</f>
        <v>0</v>
      </c>
      <c r="Q201" s="195">
        <v>0</v>
      </c>
      <c r="R201" s="195">
        <f>Q201*H201</f>
        <v>0</v>
      </c>
      <c r="S201" s="195">
        <v>0</v>
      </c>
      <c r="T201" s="196">
        <f>S201*H201</f>
        <v>0</v>
      </c>
      <c r="U201" s="34"/>
      <c r="V201" s="34"/>
      <c r="W201" s="34"/>
      <c r="X201" s="34"/>
      <c r="Y201" s="34"/>
      <c r="Z201" s="34"/>
      <c r="AA201" s="34"/>
      <c r="AB201" s="34"/>
      <c r="AC201" s="34"/>
      <c r="AD201" s="34"/>
      <c r="AE201" s="34"/>
      <c r="AR201" s="197" t="s">
        <v>464</v>
      </c>
      <c r="AT201" s="197" t="s">
        <v>119</v>
      </c>
      <c r="AU201" s="197" t="s">
        <v>81</v>
      </c>
      <c r="AY201" s="17" t="s">
        <v>116</v>
      </c>
      <c r="BE201" s="198">
        <f>IF(N201="základní",J201,0)</f>
        <v>0</v>
      </c>
      <c r="BF201" s="198">
        <f>IF(N201="snížená",J201,0)</f>
        <v>0</v>
      </c>
      <c r="BG201" s="198">
        <f>IF(N201="zákl. přenesená",J201,0)</f>
        <v>0</v>
      </c>
      <c r="BH201" s="198">
        <f>IF(N201="sníž. přenesená",J201,0)</f>
        <v>0</v>
      </c>
      <c r="BI201" s="198">
        <f>IF(N201="nulová",J201,0)</f>
        <v>0</v>
      </c>
      <c r="BJ201" s="17" t="s">
        <v>81</v>
      </c>
      <c r="BK201" s="198">
        <f>ROUND(I201*H201,2)</f>
        <v>0</v>
      </c>
      <c r="BL201" s="17" t="s">
        <v>464</v>
      </c>
      <c r="BM201" s="197" t="s">
        <v>584</v>
      </c>
    </row>
    <row r="202" spans="1:65" s="13" customFormat="1" x14ac:dyDescent="0.2">
      <c r="B202" s="199"/>
      <c r="C202" s="200"/>
      <c r="D202" s="201" t="s">
        <v>126</v>
      </c>
      <c r="E202" s="202" t="s">
        <v>1</v>
      </c>
      <c r="F202" s="203" t="s">
        <v>585</v>
      </c>
      <c r="G202" s="200"/>
      <c r="H202" s="204">
        <v>126</v>
      </c>
      <c r="I202" s="205"/>
      <c r="J202" s="200"/>
      <c r="K202" s="200"/>
      <c r="L202" s="206"/>
      <c r="M202" s="207"/>
      <c r="N202" s="208"/>
      <c r="O202" s="208"/>
      <c r="P202" s="208"/>
      <c r="Q202" s="208"/>
      <c r="R202" s="208"/>
      <c r="S202" s="208"/>
      <c r="T202" s="209"/>
      <c r="AT202" s="210" t="s">
        <v>126</v>
      </c>
      <c r="AU202" s="210" t="s">
        <v>81</v>
      </c>
      <c r="AV202" s="13" t="s">
        <v>83</v>
      </c>
      <c r="AW202" s="13" t="s">
        <v>30</v>
      </c>
      <c r="AX202" s="13" t="s">
        <v>73</v>
      </c>
      <c r="AY202" s="210" t="s">
        <v>116</v>
      </c>
    </row>
    <row r="203" spans="1:65" s="14" customFormat="1" x14ac:dyDescent="0.2">
      <c r="B203" s="211"/>
      <c r="C203" s="212"/>
      <c r="D203" s="201" t="s">
        <v>126</v>
      </c>
      <c r="E203" s="213" t="s">
        <v>1</v>
      </c>
      <c r="F203" s="214" t="s">
        <v>128</v>
      </c>
      <c r="G203" s="212"/>
      <c r="H203" s="215">
        <v>126</v>
      </c>
      <c r="I203" s="216"/>
      <c r="J203" s="212"/>
      <c r="K203" s="212"/>
      <c r="L203" s="217"/>
      <c r="M203" s="218"/>
      <c r="N203" s="219"/>
      <c r="O203" s="219"/>
      <c r="P203" s="219"/>
      <c r="Q203" s="219"/>
      <c r="R203" s="219"/>
      <c r="S203" s="219"/>
      <c r="T203" s="220"/>
      <c r="AT203" s="221" t="s">
        <v>126</v>
      </c>
      <c r="AU203" s="221" t="s">
        <v>81</v>
      </c>
      <c r="AV203" s="14" t="s">
        <v>124</v>
      </c>
      <c r="AW203" s="14" t="s">
        <v>30</v>
      </c>
      <c r="AX203" s="14" t="s">
        <v>81</v>
      </c>
      <c r="AY203" s="221" t="s">
        <v>116</v>
      </c>
    </row>
    <row r="204" spans="1:65" s="2" customFormat="1" ht="90" customHeight="1" x14ac:dyDescent="0.2">
      <c r="A204" s="34"/>
      <c r="B204" s="35"/>
      <c r="C204" s="186" t="s">
        <v>258</v>
      </c>
      <c r="D204" s="186" t="s">
        <v>119</v>
      </c>
      <c r="E204" s="187" t="s">
        <v>495</v>
      </c>
      <c r="F204" s="188" t="s">
        <v>586</v>
      </c>
      <c r="G204" s="189" t="s">
        <v>152</v>
      </c>
      <c r="H204" s="190">
        <v>63</v>
      </c>
      <c r="I204" s="191"/>
      <c r="J204" s="192">
        <f>ROUND(I204*H204,2)</f>
        <v>0</v>
      </c>
      <c r="K204" s="188" t="s">
        <v>123</v>
      </c>
      <c r="L204" s="39"/>
      <c r="M204" s="193" t="s">
        <v>1</v>
      </c>
      <c r="N204" s="194" t="s">
        <v>38</v>
      </c>
      <c r="O204" s="71"/>
      <c r="P204" s="195">
        <f>O204*H204</f>
        <v>0</v>
      </c>
      <c r="Q204" s="195">
        <v>0</v>
      </c>
      <c r="R204" s="195">
        <f>Q204*H204</f>
        <v>0</v>
      </c>
      <c r="S204" s="195">
        <v>0</v>
      </c>
      <c r="T204" s="196">
        <f>S204*H204</f>
        <v>0</v>
      </c>
      <c r="U204" s="34"/>
      <c r="V204" s="34"/>
      <c r="W204" s="34"/>
      <c r="X204" s="34"/>
      <c r="Y204" s="34"/>
      <c r="Z204" s="34"/>
      <c r="AA204" s="34"/>
      <c r="AB204" s="34"/>
      <c r="AC204" s="34"/>
      <c r="AD204" s="34"/>
      <c r="AE204" s="34"/>
      <c r="AR204" s="197" t="s">
        <v>464</v>
      </c>
      <c r="AT204" s="197" t="s">
        <v>119</v>
      </c>
      <c r="AU204" s="197" t="s">
        <v>81</v>
      </c>
      <c r="AY204" s="17" t="s">
        <v>116</v>
      </c>
      <c r="BE204" s="198">
        <f>IF(N204="základní",J204,0)</f>
        <v>0</v>
      </c>
      <c r="BF204" s="198">
        <f>IF(N204="snížená",J204,0)</f>
        <v>0</v>
      </c>
      <c r="BG204" s="198">
        <f>IF(N204="zákl. přenesená",J204,0)</f>
        <v>0</v>
      </c>
      <c r="BH204" s="198">
        <f>IF(N204="sníž. přenesená",J204,0)</f>
        <v>0</v>
      </c>
      <c r="BI204" s="198">
        <f>IF(N204="nulová",J204,0)</f>
        <v>0</v>
      </c>
      <c r="BJ204" s="17" t="s">
        <v>81</v>
      </c>
      <c r="BK204" s="198">
        <f>ROUND(I204*H204,2)</f>
        <v>0</v>
      </c>
      <c r="BL204" s="17" t="s">
        <v>464</v>
      </c>
      <c r="BM204" s="197" t="s">
        <v>587</v>
      </c>
    </row>
    <row r="205" spans="1:65" s="13" customFormat="1" x14ac:dyDescent="0.2">
      <c r="B205" s="199"/>
      <c r="C205" s="200"/>
      <c r="D205" s="201" t="s">
        <v>126</v>
      </c>
      <c r="E205" s="202" t="s">
        <v>1</v>
      </c>
      <c r="F205" s="203" t="s">
        <v>444</v>
      </c>
      <c r="G205" s="200"/>
      <c r="H205" s="204">
        <v>63</v>
      </c>
      <c r="I205" s="205"/>
      <c r="J205" s="200"/>
      <c r="K205" s="200"/>
      <c r="L205" s="206"/>
      <c r="M205" s="207"/>
      <c r="N205" s="208"/>
      <c r="O205" s="208"/>
      <c r="P205" s="208"/>
      <c r="Q205" s="208"/>
      <c r="R205" s="208"/>
      <c r="S205" s="208"/>
      <c r="T205" s="209"/>
      <c r="AT205" s="210" t="s">
        <v>126</v>
      </c>
      <c r="AU205" s="210" t="s">
        <v>81</v>
      </c>
      <c r="AV205" s="13" t="s">
        <v>83</v>
      </c>
      <c r="AW205" s="13" t="s">
        <v>30</v>
      </c>
      <c r="AX205" s="13" t="s">
        <v>73</v>
      </c>
      <c r="AY205" s="210" t="s">
        <v>116</v>
      </c>
    </row>
    <row r="206" spans="1:65" s="14" customFormat="1" x14ac:dyDescent="0.2">
      <c r="B206" s="211"/>
      <c r="C206" s="212"/>
      <c r="D206" s="201" t="s">
        <v>126</v>
      </c>
      <c r="E206" s="213" t="s">
        <v>1</v>
      </c>
      <c r="F206" s="214" t="s">
        <v>128</v>
      </c>
      <c r="G206" s="212"/>
      <c r="H206" s="215">
        <v>63</v>
      </c>
      <c r="I206" s="216"/>
      <c r="J206" s="212"/>
      <c r="K206" s="212"/>
      <c r="L206" s="217"/>
      <c r="M206" s="218"/>
      <c r="N206" s="219"/>
      <c r="O206" s="219"/>
      <c r="P206" s="219"/>
      <c r="Q206" s="219"/>
      <c r="R206" s="219"/>
      <c r="S206" s="219"/>
      <c r="T206" s="220"/>
      <c r="AT206" s="221" t="s">
        <v>126</v>
      </c>
      <c r="AU206" s="221" t="s">
        <v>81</v>
      </c>
      <c r="AV206" s="14" t="s">
        <v>124</v>
      </c>
      <c r="AW206" s="14" t="s">
        <v>30</v>
      </c>
      <c r="AX206" s="14" t="s">
        <v>81</v>
      </c>
      <c r="AY206" s="221" t="s">
        <v>116</v>
      </c>
    </row>
    <row r="207" spans="1:65" s="2" customFormat="1" ht="90" customHeight="1" x14ac:dyDescent="0.2">
      <c r="A207" s="34"/>
      <c r="B207" s="35"/>
      <c r="C207" s="186" t="s">
        <v>263</v>
      </c>
      <c r="D207" s="186" t="s">
        <v>119</v>
      </c>
      <c r="E207" s="187" t="s">
        <v>588</v>
      </c>
      <c r="F207" s="188" t="s">
        <v>589</v>
      </c>
      <c r="G207" s="189" t="s">
        <v>152</v>
      </c>
      <c r="H207" s="190">
        <v>24.84</v>
      </c>
      <c r="I207" s="191"/>
      <c r="J207" s="192">
        <f>ROUND(I207*H207,2)</f>
        <v>0</v>
      </c>
      <c r="K207" s="188" t="s">
        <v>123</v>
      </c>
      <c r="L207" s="39"/>
      <c r="M207" s="193" t="s">
        <v>1</v>
      </c>
      <c r="N207" s="194" t="s">
        <v>38</v>
      </c>
      <c r="O207" s="71"/>
      <c r="P207" s="195">
        <f>O207*H207</f>
        <v>0</v>
      </c>
      <c r="Q207" s="195">
        <v>0</v>
      </c>
      <c r="R207" s="195">
        <f>Q207*H207</f>
        <v>0</v>
      </c>
      <c r="S207" s="195">
        <v>0</v>
      </c>
      <c r="T207" s="196">
        <f>S207*H207</f>
        <v>0</v>
      </c>
      <c r="U207" s="34"/>
      <c r="V207" s="34"/>
      <c r="W207" s="34"/>
      <c r="X207" s="34"/>
      <c r="Y207" s="34"/>
      <c r="Z207" s="34"/>
      <c r="AA207" s="34"/>
      <c r="AB207" s="34"/>
      <c r="AC207" s="34"/>
      <c r="AD207" s="34"/>
      <c r="AE207" s="34"/>
      <c r="AR207" s="197" t="s">
        <v>464</v>
      </c>
      <c r="AT207" s="197" t="s">
        <v>119</v>
      </c>
      <c r="AU207" s="197" t="s">
        <v>81</v>
      </c>
      <c r="AY207" s="17" t="s">
        <v>116</v>
      </c>
      <c r="BE207" s="198">
        <f>IF(N207="základní",J207,0)</f>
        <v>0</v>
      </c>
      <c r="BF207" s="198">
        <f>IF(N207="snížená",J207,0)</f>
        <v>0</v>
      </c>
      <c r="BG207" s="198">
        <f>IF(N207="zákl. přenesená",J207,0)</f>
        <v>0</v>
      </c>
      <c r="BH207" s="198">
        <f>IF(N207="sníž. přenesená",J207,0)</f>
        <v>0</v>
      </c>
      <c r="BI207" s="198">
        <f>IF(N207="nulová",J207,0)</f>
        <v>0</v>
      </c>
      <c r="BJ207" s="17" t="s">
        <v>81</v>
      </c>
      <c r="BK207" s="198">
        <f>ROUND(I207*H207,2)</f>
        <v>0</v>
      </c>
      <c r="BL207" s="17" t="s">
        <v>464</v>
      </c>
      <c r="BM207" s="197" t="s">
        <v>590</v>
      </c>
    </row>
    <row r="208" spans="1:65" s="13" customFormat="1" x14ac:dyDescent="0.2">
      <c r="B208" s="199"/>
      <c r="C208" s="200"/>
      <c r="D208" s="201" t="s">
        <v>126</v>
      </c>
      <c r="E208" s="202" t="s">
        <v>1</v>
      </c>
      <c r="F208" s="203" t="s">
        <v>591</v>
      </c>
      <c r="G208" s="200"/>
      <c r="H208" s="204">
        <v>24.84</v>
      </c>
      <c r="I208" s="205"/>
      <c r="J208" s="200"/>
      <c r="K208" s="200"/>
      <c r="L208" s="206"/>
      <c r="M208" s="207"/>
      <c r="N208" s="208"/>
      <c r="O208" s="208"/>
      <c r="P208" s="208"/>
      <c r="Q208" s="208"/>
      <c r="R208" s="208"/>
      <c r="S208" s="208"/>
      <c r="T208" s="209"/>
      <c r="AT208" s="210" t="s">
        <v>126</v>
      </c>
      <c r="AU208" s="210" t="s">
        <v>81</v>
      </c>
      <c r="AV208" s="13" t="s">
        <v>83</v>
      </c>
      <c r="AW208" s="13" t="s">
        <v>30</v>
      </c>
      <c r="AX208" s="13" t="s">
        <v>73</v>
      </c>
      <c r="AY208" s="210" t="s">
        <v>116</v>
      </c>
    </row>
    <row r="209" spans="1:51" s="14" customFormat="1" x14ac:dyDescent="0.2">
      <c r="B209" s="211"/>
      <c r="C209" s="212"/>
      <c r="D209" s="201" t="s">
        <v>126</v>
      </c>
      <c r="E209" s="213" t="s">
        <v>1</v>
      </c>
      <c r="F209" s="214" t="s">
        <v>128</v>
      </c>
      <c r="G209" s="212"/>
      <c r="H209" s="215">
        <v>24.84</v>
      </c>
      <c r="I209" s="216"/>
      <c r="J209" s="212"/>
      <c r="K209" s="212"/>
      <c r="L209" s="217"/>
      <c r="M209" s="242"/>
      <c r="N209" s="243"/>
      <c r="O209" s="243"/>
      <c r="P209" s="243"/>
      <c r="Q209" s="243"/>
      <c r="R209" s="243"/>
      <c r="S209" s="243"/>
      <c r="T209" s="244"/>
      <c r="AT209" s="221" t="s">
        <v>126</v>
      </c>
      <c r="AU209" s="221" t="s">
        <v>81</v>
      </c>
      <c r="AV209" s="14" t="s">
        <v>124</v>
      </c>
      <c r="AW209" s="14" t="s">
        <v>30</v>
      </c>
      <c r="AX209" s="14" t="s">
        <v>81</v>
      </c>
      <c r="AY209" s="221" t="s">
        <v>116</v>
      </c>
    </row>
    <row r="210" spans="1:51" s="2" customFormat="1" ht="6.95" customHeight="1" x14ac:dyDescent="0.2">
      <c r="A210" s="34"/>
      <c r="B210" s="54"/>
      <c r="C210" s="55"/>
      <c r="D210" s="55"/>
      <c r="E210" s="55"/>
      <c r="F210" s="55"/>
      <c r="G210" s="55"/>
      <c r="H210" s="55"/>
      <c r="I210" s="55"/>
      <c r="J210" s="55"/>
      <c r="K210" s="55"/>
      <c r="L210" s="39"/>
      <c r="M210" s="34"/>
      <c r="O210" s="34"/>
      <c r="P210" s="34"/>
      <c r="Q210" s="34"/>
      <c r="R210" s="34"/>
      <c r="S210" s="34"/>
      <c r="T210" s="34"/>
      <c r="U210" s="34"/>
      <c r="V210" s="34"/>
      <c r="W210" s="34"/>
      <c r="X210" s="34"/>
      <c r="Y210" s="34"/>
      <c r="Z210" s="34"/>
      <c r="AA210" s="34"/>
      <c r="AB210" s="34"/>
      <c r="AC210" s="34"/>
      <c r="AD210" s="34"/>
      <c r="AE210" s="34"/>
    </row>
  </sheetData>
  <sheetProtection algorithmName="SHA-512" hashValue="Uxw0ZA9ghM7N6QJFl1MMTHwRv1fhfbEx1sOZ38vfLmbbRhPgvAEghFXa293NcrdGBRF24dJdQ6c2dREAAxSGfA==" saltValue="whfguDXuYdNjoG5zo7YpKuIdBbo+ml1A+kOnkq+370R4wG92KSR7Rr/4WJFueMOqbnIGdzw118bQXnzFJY0oqw==" spinCount="100000" sheet="1" objects="1" scenarios="1" formatColumns="0" formatRows="0" autoFilter="0"/>
  <autoFilter ref="C118:K209" xr:uid="{00000000-0009-0000-0000-000002000000}"/>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132"/>
  <sheetViews>
    <sheetView showGridLines="0" topLeftCell="A125" workbookViewId="0"/>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252"/>
      <c r="M2" s="252"/>
      <c r="N2" s="252"/>
      <c r="O2" s="252"/>
      <c r="P2" s="252"/>
      <c r="Q2" s="252"/>
      <c r="R2" s="252"/>
      <c r="S2" s="252"/>
      <c r="T2" s="252"/>
      <c r="U2" s="252"/>
      <c r="V2" s="252"/>
      <c r="AT2" s="17" t="s">
        <v>89</v>
      </c>
    </row>
    <row r="3" spans="1:46" s="1" customFormat="1" ht="6.95" customHeight="1" x14ac:dyDescent="0.2">
      <c r="B3" s="108"/>
      <c r="C3" s="109"/>
      <c r="D3" s="109"/>
      <c r="E3" s="109"/>
      <c r="F3" s="109"/>
      <c r="G3" s="109"/>
      <c r="H3" s="109"/>
      <c r="I3" s="109"/>
      <c r="J3" s="109"/>
      <c r="K3" s="109"/>
      <c r="L3" s="20"/>
      <c r="AT3" s="17" t="s">
        <v>83</v>
      </c>
    </row>
    <row r="4" spans="1:46" s="1" customFormat="1" ht="24.95" customHeight="1" x14ac:dyDescent="0.2">
      <c r="B4" s="20"/>
      <c r="D4" s="110" t="s">
        <v>90</v>
      </c>
      <c r="L4" s="20"/>
      <c r="M4" s="111" t="s">
        <v>10</v>
      </c>
      <c r="AT4" s="17" t="s">
        <v>4</v>
      </c>
    </row>
    <row r="5" spans="1:46" s="1" customFormat="1" ht="6.95" customHeight="1" x14ac:dyDescent="0.2">
      <c r="B5" s="20"/>
      <c r="L5" s="20"/>
    </row>
    <row r="6" spans="1:46" s="1" customFormat="1" ht="12" customHeight="1" x14ac:dyDescent="0.2">
      <c r="B6" s="20"/>
      <c r="D6" s="112" t="s">
        <v>16</v>
      </c>
      <c r="L6" s="20"/>
    </row>
    <row r="7" spans="1:46" s="1" customFormat="1" ht="16.5" customHeight="1" x14ac:dyDescent="0.2">
      <c r="B7" s="20"/>
      <c r="E7" s="296" t="str">
        <f>'Rekapitulace stavby'!K6</f>
        <v>11  Oprava trati v úseku Středokluky - Noutonice</v>
      </c>
      <c r="F7" s="297"/>
      <c r="G7" s="297"/>
      <c r="H7" s="297"/>
      <c r="L7" s="20"/>
    </row>
    <row r="8" spans="1:46" s="2" customFormat="1" ht="12" customHeight="1" x14ac:dyDescent="0.2">
      <c r="A8" s="34"/>
      <c r="B8" s="39"/>
      <c r="C8" s="34"/>
      <c r="D8" s="112" t="s">
        <v>91</v>
      </c>
      <c r="E8" s="34"/>
      <c r="F8" s="34"/>
      <c r="G8" s="34"/>
      <c r="H8" s="34"/>
      <c r="I8" s="34"/>
      <c r="J8" s="34"/>
      <c r="K8" s="34"/>
      <c r="L8" s="51"/>
      <c r="S8" s="34"/>
      <c r="T8" s="34"/>
      <c r="U8" s="34"/>
      <c r="V8" s="34"/>
      <c r="W8" s="34"/>
      <c r="X8" s="34"/>
      <c r="Y8" s="34"/>
      <c r="Z8" s="34"/>
      <c r="AA8" s="34"/>
      <c r="AB8" s="34"/>
      <c r="AC8" s="34"/>
      <c r="AD8" s="34"/>
      <c r="AE8" s="34"/>
    </row>
    <row r="9" spans="1:46" s="2" customFormat="1" ht="16.5" customHeight="1" x14ac:dyDescent="0.2">
      <c r="A9" s="34"/>
      <c r="B9" s="39"/>
      <c r="C9" s="34"/>
      <c r="D9" s="34"/>
      <c r="E9" s="298" t="s">
        <v>592</v>
      </c>
      <c r="F9" s="299"/>
      <c r="G9" s="299"/>
      <c r="H9" s="299"/>
      <c r="I9" s="34"/>
      <c r="J9" s="34"/>
      <c r="K9" s="34"/>
      <c r="L9" s="51"/>
      <c r="S9" s="34"/>
      <c r="T9" s="34"/>
      <c r="U9" s="34"/>
      <c r="V9" s="34"/>
      <c r="W9" s="34"/>
      <c r="X9" s="34"/>
      <c r="Y9" s="34"/>
      <c r="Z9" s="34"/>
      <c r="AA9" s="34"/>
      <c r="AB9" s="34"/>
      <c r="AC9" s="34"/>
      <c r="AD9" s="34"/>
      <c r="AE9" s="34"/>
    </row>
    <row r="10" spans="1:46" s="2" customFormat="1" x14ac:dyDescent="0.2">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x14ac:dyDescent="0.2">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customHeight="1" x14ac:dyDescent="0.2">
      <c r="A12" s="34"/>
      <c r="B12" s="39"/>
      <c r="C12" s="34"/>
      <c r="D12" s="112" t="s">
        <v>20</v>
      </c>
      <c r="E12" s="34"/>
      <c r="F12" s="113" t="s">
        <v>21</v>
      </c>
      <c r="G12" s="34"/>
      <c r="H12" s="34"/>
      <c r="I12" s="112" t="s">
        <v>22</v>
      </c>
      <c r="J12" s="114" t="str">
        <f>'Rekapitulace stavby'!AN8</f>
        <v>2. 1. 2023</v>
      </c>
      <c r="K12" s="34"/>
      <c r="L12" s="51"/>
      <c r="S12" s="34"/>
      <c r="T12" s="34"/>
      <c r="U12" s="34"/>
      <c r="V12" s="34"/>
      <c r="W12" s="34"/>
      <c r="X12" s="34"/>
      <c r="Y12" s="34"/>
      <c r="Z12" s="34"/>
      <c r="AA12" s="34"/>
      <c r="AB12" s="34"/>
      <c r="AC12" s="34"/>
      <c r="AD12" s="34"/>
      <c r="AE12" s="34"/>
    </row>
    <row r="13" spans="1:46" s="2" customFormat="1" ht="10.9" customHeight="1" x14ac:dyDescent="0.2">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x14ac:dyDescent="0.2">
      <c r="A14" s="34"/>
      <c r="B14" s="39"/>
      <c r="C14" s="34"/>
      <c r="D14" s="112" t="s">
        <v>24</v>
      </c>
      <c r="E14" s="34"/>
      <c r="F14" s="34"/>
      <c r="G14" s="34"/>
      <c r="H14" s="34"/>
      <c r="I14" s="112" t="s">
        <v>25</v>
      </c>
      <c r="J14" s="113" t="str">
        <f>IF('Rekapitulace stavby'!AN10="","",'Rekapitulace stavby'!AN10)</f>
        <v/>
      </c>
      <c r="K14" s="34"/>
      <c r="L14" s="51"/>
      <c r="S14" s="34"/>
      <c r="T14" s="34"/>
      <c r="U14" s="34"/>
      <c r="V14" s="34"/>
      <c r="W14" s="34"/>
      <c r="X14" s="34"/>
      <c r="Y14" s="34"/>
      <c r="Z14" s="34"/>
      <c r="AA14" s="34"/>
      <c r="AB14" s="34"/>
      <c r="AC14" s="34"/>
      <c r="AD14" s="34"/>
      <c r="AE14" s="34"/>
    </row>
    <row r="15" spans="1:46" s="2" customFormat="1" ht="18" customHeight="1" x14ac:dyDescent="0.2">
      <c r="A15" s="34"/>
      <c r="B15" s="39"/>
      <c r="C15" s="34"/>
      <c r="D15" s="34"/>
      <c r="E15" s="113" t="str">
        <f>IF('Rekapitulace stavby'!E11="","",'Rekapitulace stavby'!E11)</f>
        <v xml:space="preserve"> </v>
      </c>
      <c r="F15" s="34"/>
      <c r="G15" s="34"/>
      <c r="H15" s="34"/>
      <c r="I15" s="112" t="s">
        <v>26</v>
      </c>
      <c r="J15" s="113" t="str">
        <f>IF('Rekapitulace stavby'!AN11="","",'Rekapitulace stavby'!AN11)</f>
        <v/>
      </c>
      <c r="K15" s="34"/>
      <c r="L15" s="51"/>
      <c r="S15" s="34"/>
      <c r="T15" s="34"/>
      <c r="U15" s="34"/>
      <c r="V15" s="34"/>
      <c r="W15" s="34"/>
      <c r="X15" s="34"/>
      <c r="Y15" s="34"/>
      <c r="Z15" s="34"/>
      <c r="AA15" s="34"/>
      <c r="AB15" s="34"/>
      <c r="AC15" s="34"/>
      <c r="AD15" s="34"/>
      <c r="AE15" s="34"/>
    </row>
    <row r="16" spans="1:46" s="2" customFormat="1" ht="6.95" customHeight="1" x14ac:dyDescent="0.2">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x14ac:dyDescent="0.2">
      <c r="A17" s="34"/>
      <c r="B17" s="39"/>
      <c r="C17" s="34"/>
      <c r="D17" s="112" t="s">
        <v>27</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customHeight="1" x14ac:dyDescent="0.2">
      <c r="A18" s="34"/>
      <c r="B18" s="39"/>
      <c r="C18" s="34"/>
      <c r="D18" s="34"/>
      <c r="E18" s="300" t="str">
        <f>'Rekapitulace stavby'!E14</f>
        <v>Vyplň údaj</v>
      </c>
      <c r="F18" s="301"/>
      <c r="G18" s="301"/>
      <c r="H18" s="301"/>
      <c r="I18" s="112" t="s">
        <v>26</v>
      </c>
      <c r="J18" s="30" t="str">
        <f>'Rekapitulace stavby'!AN14</f>
        <v>Vyplň údaj</v>
      </c>
      <c r="K18" s="34"/>
      <c r="L18" s="51"/>
      <c r="S18" s="34"/>
      <c r="T18" s="34"/>
      <c r="U18" s="34"/>
      <c r="V18" s="34"/>
      <c r="W18" s="34"/>
      <c r="X18" s="34"/>
      <c r="Y18" s="34"/>
      <c r="Z18" s="34"/>
      <c r="AA18" s="34"/>
      <c r="AB18" s="34"/>
      <c r="AC18" s="34"/>
      <c r="AD18" s="34"/>
      <c r="AE18" s="34"/>
    </row>
    <row r="19" spans="1:31" s="2" customFormat="1" ht="6.95" customHeight="1" x14ac:dyDescent="0.2">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x14ac:dyDescent="0.2">
      <c r="A20" s="34"/>
      <c r="B20" s="39"/>
      <c r="C20" s="34"/>
      <c r="D20" s="112" t="s">
        <v>29</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customHeight="1" x14ac:dyDescent="0.2">
      <c r="A21" s="34"/>
      <c r="B21" s="39"/>
      <c r="C21" s="34"/>
      <c r="D21" s="34"/>
      <c r="E21" s="113" t="str">
        <f>IF('Rekapitulace stavby'!E17="","",'Rekapitulace stavby'!E17)</f>
        <v xml:space="preserve"> </v>
      </c>
      <c r="F21" s="34"/>
      <c r="G21" s="34"/>
      <c r="H21" s="34"/>
      <c r="I21" s="112" t="s">
        <v>26</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6.95" customHeight="1" x14ac:dyDescent="0.2">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x14ac:dyDescent="0.2">
      <c r="A23" s="34"/>
      <c r="B23" s="39"/>
      <c r="C23" s="34"/>
      <c r="D23" s="112" t="s">
        <v>31</v>
      </c>
      <c r="E23" s="34"/>
      <c r="F23" s="34"/>
      <c r="G23" s="34"/>
      <c r="H23" s="34"/>
      <c r="I23" s="112" t="s">
        <v>25</v>
      </c>
      <c r="J23" s="113" t="str">
        <f>IF('Rekapitulace stavby'!AN19="","",'Rekapitulace stavby'!AN19)</f>
        <v/>
      </c>
      <c r="K23" s="34"/>
      <c r="L23" s="51"/>
      <c r="S23" s="34"/>
      <c r="T23" s="34"/>
      <c r="U23" s="34"/>
      <c r="V23" s="34"/>
      <c r="W23" s="34"/>
      <c r="X23" s="34"/>
      <c r="Y23" s="34"/>
      <c r="Z23" s="34"/>
      <c r="AA23" s="34"/>
      <c r="AB23" s="34"/>
      <c r="AC23" s="34"/>
      <c r="AD23" s="34"/>
      <c r="AE23" s="34"/>
    </row>
    <row r="24" spans="1:31" s="2" customFormat="1" ht="18" customHeight="1" x14ac:dyDescent="0.2">
      <c r="A24" s="34"/>
      <c r="B24" s="39"/>
      <c r="C24" s="34"/>
      <c r="D24" s="34"/>
      <c r="E24" s="113" t="str">
        <f>IF('Rekapitulace stavby'!E20="","",'Rekapitulace stavby'!E20)</f>
        <v xml:space="preserve"> </v>
      </c>
      <c r="F24" s="34"/>
      <c r="G24" s="34"/>
      <c r="H24" s="34"/>
      <c r="I24" s="112" t="s">
        <v>26</v>
      </c>
      <c r="J24" s="113" t="str">
        <f>IF('Rekapitulace stavby'!AN20="","",'Rekapitulace stavby'!AN20)</f>
        <v/>
      </c>
      <c r="K24" s="34"/>
      <c r="L24" s="51"/>
      <c r="S24" s="34"/>
      <c r="T24" s="34"/>
      <c r="U24" s="34"/>
      <c r="V24" s="34"/>
      <c r="W24" s="34"/>
      <c r="X24" s="34"/>
      <c r="Y24" s="34"/>
      <c r="Z24" s="34"/>
      <c r="AA24" s="34"/>
      <c r="AB24" s="34"/>
      <c r="AC24" s="34"/>
      <c r="AD24" s="34"/>
      <c r="AE24" s="34"/>
    </row>
    <row r="25" spans="1:31" s="2" customFormat="1" ht="6.95" customHeight="1" x14ac:dyDescent="0.2">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x14ac:dyDescent="0.2">
      <c r="A26" s="34"/>
      <c r="B26" s="39"/>
      <c r="C26" s="34"/>
      <c r="D26" s="112" t="s">
        <v>32</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customHeight="1" x14ac:dyDescent="0.2">
      <c r="A27" s="115"/>
      <c r="B27" s="116"/>
      <c r="C27" s="115"/>
      <c r="D27" s="115"/>
      <c r="E27" s="302" t="s">
        <v>1</v>
      </c>
      <c r="F27" s="302"/>
      <c r="G27" s="302"/>
      <c r="H27" s="302"/>
      <c r="I27" s="115"/>
      <c r="J27" s="115"/>
      <c r="K27" s="115"/>
      <c r="L27" s="117"/>
      <c r="S27" s="115"/>
      <c r="T27" s="115"/>
      <c r="U27" s="115"/>
      <c r="V27" s="115"/>
      <c r="W27" s="115"/>
      <c r="X27" s="115"/>
      <c r="Y27" s="115"/>
      <c r="Z27" s="115"/>
      <c r="AA27" s="115"/>
      <c r="AB27" s="115"/>
      <c r="AC27" s="115"/>
      <c r="AD27" s="115"/>
      <c r="AE27" s="115"/>
    </row>
    <row r="28" spans="1:31" s="2" customFormat="1" ht="6.95" customHeight="1" x14ac:dyDescent="0.2">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customHeight="1" x14ac:dyDescent="0.2">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customHeight="1" x14ac:dyDescent="0.2">
      <c r="A30" s="34"/>
      <c r="B30" s="39"/>
      <c r="C30" s="34"/>
      <c r="D30" s="119" t="s">
        <v>33</v>
      </c>
      <c r="E30" s="34"/>
      <c r="F30" s="34"/>
      <c r="G30" s="34"/>
      <c r="H30" s="34"/>
      <c r="I30" s="34"/>
      <c r="J30" s="120">
        <f>ROUND(J117, 2)</f>
        <v>0</v>
      </c>
      <c r="K30" s="34"/>
      <c r="L30" s="51"/>
      <c r="S30" s="34"/>
      <c r="T30" s="34"/>
      <c r="U30" s="34"/>
      <c r="V30" s="34"/>
      <c r="W30" s="34"/>
      <c r="X30" s="34"/>
      <c r="Y30" s="34"/>
      <c r="Z30" s="34"/>
      <c r="AA30" s="34"/>
      <c r="AB30" s="34"/>
      <c r="AC30" s="34"/>
      <c r="AD30" s="34"/>
      <c r="AE30" s="34"/>
    </row>
    <row r="31" spans="1:31" s="2" customFormat="1" ht="6.95" customHeight="1" x14ac:dyDescent="0.2">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customHeight="1" x14ac:dyDescent="0.2">
      <c r="A32" s="34"/>
      <c r="B32" s="39"/>
      <c r="C32" s="34"/>
      <c r="D32" s="34"/>
      <c r="E32" s="34"/>
      <c r="F32" s="121" t="s">
        <v>35</v>
      </c>
      <c r="G32" s="34"/>
      <c r="H32" s="34"/>
      <c r="I32" s="121" t="s">
        <v>34</v>
      </c>
      <c r="J32" s="121" t="s">
        <v>36</v>
      </c>
      <c r="K32" s="34"/>
      <c r="L32" s="51"/>
      <c r="S32" s="34"/>
      <c r="T32" s="34"/>
      <c r="U32" s="34"/>
      <c r="V32" s="34"/>
      <c r="W32" s="34"/>
      <c r="X32" s="34"/>
      <c r="Y32" s="34"/>
      <c r="Z32" s="34"/>
      <c r="AA32" s="34"/>
      <c r="AB32" s="34"/>
      <c r="AC32" s="34"/>
      <c r="AD32" s="34"/>
      <c r="AE32" s="34"/>
    </row>
    <row r="33" spans="1:31" s="2" customFormat="1" ht="14.45" customHeight="1" x14ac:dyDescent="0.2">
      <c r="A33" s="34"/>
      <c r="B33" s="39"/>
      <c r="C33" s="34"/>
      <c r="D33" s="122" t="s">
        <v>37</v>
      </c>
      <c r="E33" s="112" t="s">
        <v>38</v>
      </c>
      <c r="F33" s="123">
        <f>ROUND((SUM(BE117:BE131)),  2)</f>
        <v>0</v>
      </c>
      <c r="G33" s="34"/>
      <c r="H33" s="34"/>
      <c r="I33" s="124">
        <v>0.21</v>
      </c>
      <c r="J33" s="123">
        <f>ROUND(((SUM(BE117:BE131))*I33),  2)</f>
        <v>0</v>
      </c>
      <c r="K33" s="34"/>
      <c r="L33" s="51"/>
      <c r="S33" s="34"/>
      <c r="T33" s="34"/>
      <c r="U33" s="34"/>
      <c r="V33" s="34"/>
      <c r="W33" s="34"/>
      <c r="X33" s="34"/>
      <c r="Y33" s="34"/>
      <c r="Z33" s="34"/>
      <c r="AA33" s="34"/>
      <c r="AB33" s="34"/>
      <c r="AC33" s="34"/>
      <c r="AD33" s="34"/>
      <c r="AE33" s="34"/>
    </row>
    <row r="34" spans="1:31" s="2" customFormat="1" ht="14.45" customHeight="1" x14ac:dyDescent="0.2">
      <c r="A34" s="34"/>
      <c r="B34" s="39"/>
      <c r="C34" s="34"/>
      <c r="D34" s="34"/>
      <c r="E34" s="112" t="s">
        <v>39</v>
      </c>
      <c r="F34" s="123">
        <f>ROUND((SUM(BF117:BF131)),  2)</f>
        <v>0</v>
      </c>
      <c r="G34" s="34"/>
      <c r="H34" s="34"/>
      <c r="I34" s="124">
        <v>0.15</v>
      </c>
      <c r="J34" s="123">
        <f>ROUND(((SUM(BF117:BF131))*I34),  2)</f>
        <v>0</v>
      </c>
      <c r="K34" s="34"/>
      <c r="L34" s="51"/>
      <c r="S34" s="34"/>
      <c r="T34" s="34"/>
      <c r="U34" s="34"/>
      <c r="V34" s="34"/>
      <c r="W34" s="34"/>
      <c r="X34" s="34"/>
      <c r="Y34" s="34"/>
      <c r="Z34" s="34"/>
      <c r="AA34" s="34"/>
      <c r="AB34" s="34"/>
      <c r="AC34" s="34"/>
      <c r="AD34" s="34"/>
      <c r="AE34" s="34"/>
    </row>
    <row r="35" spans="1:31" s="2" customFormat="1" ht="14.45" hidden="1" customHeight="1" x14ac:dyDescent="0.2">
      <c r="A35" s="34"/>
      <c r="B35" s="39"/>
      <c r="C35" s="34"/>
      <c r="D35" s="34"/>
      <c r="E35" s="112" t="s">
        <v>40</v>
      </c>
      <c r="F35" s="123">
        <f>ROUND((SUM(BG117:BG131)),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x14ac:dyDescent="0.2">
      <c r="A36" s="34"/>
      <c r="B36" s="39"/>
      <c r="C36" s="34"/>
      <c r="D36" s="34"/>
      <c r="E36" s="112" t="s">
        <v>41</v>
      </c>
      <c r="F36" s="123">
        <f>ROUND((SUM(BH117:BH131)),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x14ac:dyDescent="0.2">
      <c r="A37" s="34"/>
      <c r="B37" s="39"/>
      <c r="C37" s="34"/>
      <c r="D37" s="34"/>
      <c r="E37" s="112" t="s">
        <v>42</v>
      </c>
      <c r="F37" s="123">
        <f>ROUND((SUM(BI117:BI131)),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customHeight="1" x14ac:dyDescent="0.2">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customHeight="1" x14ac:dyDescent="0.2">
      <c r="A39" s="34"/>
      <c r="B39" s="39"/>
      <c r="C39" s="125"/>
      <c r="D39" s="126" t="s">
        <v>43</v>
      </c>
      <c r="E39" s="127"/>
      <c r="F39" s="127"/>
      <c r="G39" s="128" t="s">
        <v>44</v>
      </c>
      <c r="H39" s="129" t="s">
        <v>45</v>
      </c>
      <c r="I39" s="127"/>
      <c r="J39" s="130">
        <f>SUM(J30:J37)</f>
        <v>0</v>
      </c>
      <c r="K39" s="131"/>
      <c r="L39" s="51"/>
      <c r="S39" s="34"/>
      <c r="T39" s="34"/>
      <c r="U39" s="34"/>
      <c r="V39" s="34"/>
      <c r="W39" s="34"/>
      <c r="X39" s="34"/>
      <c r="Y39" s="34"/>
      <c r="Z39" s="34"/>
      <c r="AA39" s="34"/>
      <c r="AB39" s="34"/>
      <c r="AC39" s="34"/>
      <c r="AD39" s="34"/>
      <c r="AE39" s="34"/>
    </row>
    <row r="40" spans="1:31" s="2" customFormat="1" ht="14.45" customHeight="1" x14ac:dyDescent="0.2">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customHeight="1" x14ac:dyDescent="0.2">
      <c r="B41" s="20"/>
      <c r="L41" s="20"/>
    </row>
    <row r="42" spans="1:31" s="1" customFormat="1" ht="14.45" customHeight="1" x14ac:dyDescent="0.2">
      <c r="B42" s="20"/>
      <c r="L42" s="20"/>
    </row>
    <row r="43" spans="1:31" s="1" customFormat="1" ht="14.45" customHeight="1" x14ac:dyDescent="0.2">
      <c r="B43" s="20"/>
      <c r="L43" s="20"/>
    </row>
    <row r="44" spans="1:31" s="1" customFormat="1" ht="14.45" customHeight="1" x14ac:dyDescent="0.2">
      <c r="B44" s="20"/>
      <c r="L44" s="20"/>
    </row>
    <row r="45" spans="1:31" s="1" customFormat="1" ht="14.45" customHeight="1" x14ac:dyDescent="0.2">
      <c r="B45" s="20"/>
      <c r="L45" s="20"/>
    </row>
    <row r="46" spans="1:31" s="1" customFormat="1" ht="14.45" customHeight="1" x14ac:dyDescent="0.2">
      <c r="B46" s="20"/>
      <c r="L46" s="20"/>
    </row>
    <row r="47" spans="1:31" s="1" customFormat="1" ht="14.45" customHeight="1" x14ac:dyDescent="0.2">
      <c r="B47" s="20"/>
      <c r="L47" s="20"/>
    </row>
    <row r="48" spans="1:31" s="1" customFormat="1" ht="14.45" customHeight="1" x14ac:dyDescent="0.2">
      <c r="B48" s="20"/>
      <c r="L48" s="20"/>
    </row>
    <row r="49" spans="1:31" s="1" customFormat="1" ht="14.45" customHeight="1" x14ac:dyDescent="0.2">
      <c r="B49" s="20"/>
      <c r="L49" s="20"/>
    </row>
    <row r="50" spans="1:31" s="2" customFormat="1" ht="14.45" customHeight="1" x14ac:dyDescent="0.2">
      <c r="B50" s="51"/>
      <c r="D50" s="132" t="s">
        <v>46</v>
      </c>
      <c r="E50" s="133"/>
      <c r="F50" s="133"/>
      <c r="G50" s="132" t="s">
        <v>47</v>
      </c>
      <c r="H50" s="133"/>
      <c r="I50" s="133"/>
      <c r="J50" s="133"/>
      <c r="K50" s="133"/>
      <c r="L50" s="51"/>
    </row>
    <row r="51" spans="1:31" x14ac:dyDescent="0.2">
      <c r="B51" s="20"/>
      <c r="L51" s="20"/>
    </row>
    <row r="52" spans="1:31" x14ac:dyDescent="0.2">
      <c r="B52" s="20"/>
      <c r="L52" s="20"/>
    </row>
    <row r="53" spans="1:31" x14ac:dyDescent="0.2">
      <c r="B53" s="20"/>
      <c r="L53" s="20"/>
    </row>
    <row r="54" spans="1:31" x14ac:dyDescent="0.2">
      <c r="B54" s="20"/>
      <c r="L54" s="20"/>
    </row>
    <row r="55" spans="1:31" x14ac:dyDescent="0.2">
      <c r="B55" s="20"/>
      <c r="L55" s="20"/>
    </row>
    <row r="56" spans="1:31" x14ac:dyDescent="0.2">
      <c r="B56" s="20"/>
      <c r="L56" s="20"/>
    </row>
    <row r="57" spans="1:31" x14ac:dyDescent="0.2">
      <c r="B57" s="20"/>
      <c r="L57" s="20"/>
    </row>
    <row r="58" spans="1:31" x14ac:dyDescent="0.2">
      <c r="B58" s="20"/>
      <c r="L58" s="20"/>
    </row>
    <row r="59" spans="1:31" x14ac:dyDescent="0.2">
      <c r="B59" s="20"/>
      <c r="L59" s="20"/>
    </row>
    <row r="60" spans="1:31" x14ac:dyDescent="0.2">
      <c r="B60" s="20"/>
      <c r="L60" s="20"/>
    </row>
    <row r="61" spans="1:31" s="2" customFormat="1" ht="12.75" x14ac:dyDescent="0.2">
      <c r="A61" s="34"/>
      <c r="B61" s="39"/>
      <c r="C61" s="34"/>
      <c r="D61" s="134" t="s">
        <v>48</v>
      </c>
      <c r="E61" s="135"/>
      <c r="F61" s="136" t="s">
        <v>49</v>
      </c>
      <c r="G61" s="134" t="s">
        <v>48</v>
      </c>
      <c r="H61" s="135"/>
      <c r="I61" s="135"/>
      <c r="J61" s="137" t="s">
        <v>49</v>
      </c>
      <c r="K61" s="135"/>
      <c r="L61" s="51"/>
      <c r="S61" s="34"/>
      <c r="T61" s="34"/>
      <c r="U61" s="34"/>
      <c r="V61" s="34"/>
      <c r="W61" s="34"/>
      <c r="X61" s="34"/>
      <c r="Y61" s="34"/>
      <c r="Z61" s="34"/>
      <c r="AA61" s="34"/>
      <c r="AB61" s="34"/>
      <c r="AC61" s="34"/>
      <c r="AD61" s="34"/>
      <c r="AE61" s="34"/>
    </row>
    <row r="62" spans="1:31" x14ac:dyDescent="0.2">
      <c r="B62" s="20"/>
      <c r="L62" s="20"/>
    </row>
    <row r="63" spans="1:31" x14ac:dyDescent="0.2">
      <c r="B63" s="20"/>
      <c r="L63" s="20"/>
    </row>
    <row r="64" spans="1:31" x14ac:dyDescent="0.2">
      <c r="B64" s="20"/>
      <c r="L64" s="20"/>
    </row>
    <row r="65" spans="1:31" s="2" customFormat="1" ht="12.75" x14ac:dyDescent="0.2">
      <c r="A65" s="34"/>
      <c r="B65" s="39"/>
      <c r="C65" s="34"/>
      <c r="D65" s="132" t="s">
        <v>50</v>
      </c>
      <c r="E65" s="138"/>
      <c r="F65" s="138"/>
      <c r="G65" s="132" t="s">
        <v>51</v>
      </c>
      <c r="H65" s="138"/>
      <c r="I65" s="138"/>
      <c r="J65" s="138"/>
      <c r="K65" s="138"/>
      <c r="L65" s="51"/>
      <c r="S65" s="34"/>
      <c r="T65" s="34"/>
      <c r="U65" s="34"/>
      <c r="V65" s="34"/>
      <c r="W65" s="34"/>
      <c r="X65" s="34"/>
      <c r="Y65" s="34"/>
      <c r="Z65" s="34"/>
      <c r="AA65" s="34"/>
      <c r="AB65" s="34"/>
      <c r="AC65" s="34"/>
      <c r="AD65" s="34"/>
      <c r="AE65" s="34"/>
    </row>
    <row r="66" spans="1:31" x14ac:dyDescent="0.2">
      <c r="B66" s="20"/>
      <c r="L66" s="20"/>
    </row>
    <row r="67" spans="1:31" x14ac:dyDescent="0.2">
      <c r="B67" s="20"/>
      <c r="L67" s="20"/>
    </row>
    <row r="68" spans="1:31" x14ac:dyDescent="0.2">
      <c r="B68" s="20"/>
      <c r="L68" s="20"/>
    </row>
    <row r="69" spans="1:31" x14ac:dyDescent="0.2">
      <c r="B69" s="20"/>
      <c r="L69" s="20"/>
    </row>
    <row r="70" spans="1:31" x14ac:dyDescent="0.2">
      <c r="B70" s="20"/>
      <c r="L70" s="20"/>
    </row>
    <row r="71" spans="1:31" x14ac:dyDescent="0.2">
      <c r="B71" s="20"/>
      <c r="L71" s="20"/>
    </row>
    <row r="72" spans="1:31" x14ac:dyDescent="0.2">
      <c r="B72" s="20"/>
      <c r="L72" s="20"/>
    </row>
    <row r="73" spans="1:31" x14ac:dyDescent="0.2">
      <c r="B73" s="20"/>
      <c r="L73" s="20"/>
    </row>
    <row r="74" spans="1:31" x14ac:dyDescent="0.2">
      <c r="B74" s="20"/>
      <c r="L74" s="20"/>
    </row>
    <row r="75" spans="1:31" x14ac:dyDescent="0.2">
      <c r="B75" s="20"/>
      <c r="L75" s="20"/>
    </row>
    <row r="76" spans="1:31" s="2" customFormat="1" ht="12.75" x14ac:dyDescent="0.2">
      <c r="A76" s="34"/>
      <c r="B76" s="39"/>
      <c r="C76" s="34"/>
      <c r="D76" s="134" t="s">
        <v>48</v>
      </c>
      <c r="E76" s="135"/>
      <c r="F76" s="136" t="s">
        <v>49</v>
      </c>
      <c r="G76" s="134" t="s">
        <v>48</v>
      </c>
      <c r="H76" s="135"/>
      <c r="I76" s="135"/>
      <c r="J76" s="137" t="s">
        <v>49</v>
      </c>
      <c r="K76" s="135"/>
      <c r="L76" s="51"/>
      <c r="S76" s="34"/>
      <c r="T76" s="34"/>
      <c r="U76" s="34"/>
      <c r="V76" s="34"/>
      <c r="W76" s="34"/>
      <c r="X76" s="34"/>
      <c r="Y76" s="34"/>
      <c r="Z76" s="34"/>
      <c r="AA76" s="34"/>
      <c r="AB76" s="34"/>
      <c r="AC76" s="34"/>
      <c r="AD76" s="34"/>
      <c r="AE76" s="34"/>
    </row>
    <row r="77" spans="1:31" s="2" customFormat="1" ht="14.45" customHeight="1" x14ac:dyDescent="0.2">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81" spans="1:47" s="2" customFormat="1" ht="6.95" customHeight="1" x14ac:dyDescent="0.2">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customHeight="1" x14ac:dyDescent="0.2">
      <c r="A82" s="34"/>
      <c r="B82" s="35"/>
      <c r="C82" s="23" t="s">
        <v>93</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x14ac:dyDescent="0.2">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x14ac:dyDescent="0.2">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x14ac:dyDescent="0.2">
      <c r="A85" s="34"/>
      <c r="B85" s="35"/>
      <c r="C85" s="36"/>
      <c r="D85" s="36"/>
      <c r="E85" s="294" t="str">
        <f>E7</f>
        <v>11  Oprava trati v úseku Středokluky - Noutonice</v>
      </c>
      <c r="F85" s="295"/>
      <c r="G85" s="295"/>
      <c r="H85" s="295"/>
      <c r="I85" s="36"/>
      <c r="J85" s="36"/>
      <c r="K85" s="36"/>
      <c r="L85" s="51"/>
      <c r="S85" s="34"/>
      <c r="T85" s="34"/>
      <c r="U85" s="34"/>
      <c r="V85" s="34"/>
      <c r="W85" s="34"/>
      <c r="X85" s="34"/>
      <c r="Y85" s="34"/>
      <c r="Z85" s="34"/>
      <c r="AA85" s="34"/>
      <c r="AB85" s="34"/>
      <c r="AC85" s="34"/>
      <c r="AD85" s="34"/>
      <c r="AE85" s="34"/>
    </row>
    <row r="86" spans="1:47" s="2" customFormat="1" ht="12" customHeight="1" x14ac:dyDescent="0.2">
      <c r="A86" s="34"/>
      <c r="B86" s="35"/>
      <c r="C86" s="29" t="s">
        <v>91</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x14ac:dyDescent="0.2">
      <c r="A87" s="34"/>
      <c r="B87" s="35"/>
      <c r="C87" s="36"/>
      <c r="D87" s="36"/>
      <c r="E87" s="256" t="str">
        <f>E9</f>
        <v>03 - VRN</v>
      </c>
      <c r="F87" s="293"/>
      <c r="G87" s="293"/>
      <c r="H87" s="293"/>
      <c r="I87" s="36"/>
      <c r="J87" s="36"/>
      <c r="K87" s="36"/>
      <c r="L87" s="51"/>
      <c r="S87" s="34"/>
      <c r="T87" s="34"/>
      <c r="U87" s="34"/>
      <c r="V87" s="34"/>
      <c r="W87" s="34"/>
      <c r="X87" s="34"/>
      <c r="Y87" s="34"/>
      <c r="Z87" s="34"/>
      <c r="AA87" s="34"/>
      <c r="AB87" s="34"/>
      <c r="AC87" s="34"/>
      <c r="AD87" s="34"/>
      <c r="AE87" s="34"/>
    </row>
    <row r="88" spans="1:47" s="2" customFormat="1" ht="6.95" customHeight="1" x14ac:dyDescent="0.2">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x14ac:dyDescent="0.2">
      <c r="A89" s="34"/>
      <c r="B89" s="35"/>
      <c r="C89" s="29" t="s">
        <v>20</v>
      </c>
      <c r="D89" s="36"/>
      <c r="E89" s="36"/>
      <c r="F89" s="27" t="str">
        <f>F12</f>
        <v xml:space="preserve"> </v>
      </c>
      <c r="G89" s="36"/>
      <c r="H89" s="36"/>
      <c r="I89" s="29" t="s">
        <v>22</v>
      </c>
      <c r="J89" s="66" t="str">
        <f>IF(J12="","",J12)</f>
        <v>2. 1. 2023</v>
      </c>
      <c r="K89" s="36"/>
      <c r="L89" s="51"/>
      <c r="S89" s="34"/>
      <c r="T89" s="34"/>
      <c r="U89" s="34"/>
      <c r="V89" s="34"/>
      <c r="W89" s="34"/>
      <c r="X89" s="34"/>
      <c r="Y89" s="34"/>
      <c r="Z89" s="34"/>
      <c r="AA89" s="34"/>
      <c r="AB89" s="34"/>
      <c r="AC89" s="34"/>
      <c r="AD89" s="34"/>
      <c r="AE89" s="34"/>
    </row>
    <row r="90" spans="1:47" s="2" customFormat="1" ht="6.95" customHeight="1" x14ac:dyDescent="0.2">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x14ac:dyDescent="0.2">
      <c r="A91" s="34"/>
      <c r="B91" s="35"/>
      <c r="C91" s="29" t="s">
        <v>24</v>
      </c>
      <c r="D91" s="36"/>
      <c r="E91" s="36"/>
      <c r="F91" s="27" t="str">
        <f>E15</f>
        <v xml:space="preserve"> </v>
      </c>
      <c r="G91" s="36"/>
      <c r="H91" s="36"/>
      <c r="I91" s="29" t="s">
        <v>29</v>
      </c>
      <c r="J91" s="32" t="str">
        <f>E21</f>
        <v xml:space="preserve"> </v>
      </c>
      <c r="K91" s="36"/>
      <c r="L91" s="51"/>
      <c r="S91" s="34"/>
      <c r="T91" s="34"/>
      <c r="U91" s="34"/>
      <c r="V91" s="34"/>
      <c r="W91" s="34"/>
      <c r="X91" s="34"/>
      <c r="Y91" s="34"/>
      <c r="Z91" s="34"/>
      <c r="AA91" s="34"/>
      <c r="AB91" s="34"/>
      <c r="AC91" s="34"/>
      <c r="AD91" s="34"/>
      <c r="AE91" s="34"/>
    </row>
    <row r="92" spans="1:47" s="2" customFormat="1" ht="15.2" customHeight="1" x14ac:dyDescent="0.2">
      <c r="A92" s="34"/>
      <c r="B92" s="35"/>
      <c r="C92" s="29" t="s">
        <v>27</v>
      </c>
      <c r="D92" s="36"/>
      <c r="E92" s="36"/>
      <c r="F92" s="27" t="str">
        <f>IF(E18="","",E18)</f>
        <v>Vyplň údaj</v>
      </c>
      <c r="G92" s="36"/>
      <c r="H92" s="36"/>
      <c r="I92" s="29" t="s">
        <v>31</v>
      </c>
      <c r="J92" s="32" t="str">
        <f>E24</f>
        <v xml:space="preserve"> </v>
      </c>
      <c r="K92" s="36"/>
      <c r="L92" s="51"/>
      <c r="S92" s="34"/>
      <c r="T92" s="34"/>
      <c r="U92" s="34"/>
      <c r="V92" s="34"/>
      <c r="W92" s="34"/>
      <c r="X92" s="34"/>
      <c r="Y92" s="34"/>
      <c r="Z92" s="34"/>
      <c r="AA92" s="34"/>
      <c r="AB92" s="34"/>
      <c r="AC92" s="34"/>
      <c r="AD92" s="34"/>
      <c r="AE92" s="34"/>
    </row>
    <row r="93" spans="1:47" s="2" customFormat="1" ht="10.35" customHeight="1" x14ac:dyDescent="0.2">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x14ac:dyDescent="0.2">
      <c r="A94" s="34"/>
      <c r="B94" s="35"/>
      <c r="C94" s="143" t="s">
        <v>94</v>
      </c>
      <c r="D94" s="144"/>
      <c r="E94" s="144"/>
      <c r="F94" s="144"/>
      <c r="G94" s="144"/>
      <c r="H94" s="144"/>
      <c r="I94" s="144"/>
      <c r="J94" s="145" t="s">
        <v>95</v>
      </c>
      <c r="K94" s="144"/>
      <c r="L94" s="51"/>
      <c r="S94" s="34"/>
      <c r="T94" s="34"/>
      <c r="U94" s="34"/>
      <c r="V94" s="34"/>
      <c r="W94" s="34"/>
      <c r="X94" s="34"/>
      <c r="Y94" s="34"/>
      <c r="Z94" s="34"/>
      <c r="AA94" s="34"/>
      <c r="AB94" s="34"/>
      <c r="AC94" s="34"/>
      <c r="AD94" s="34"/>
      <c r="AE94" s="34"/>
    </row>
    <row r="95" spans="1:47" s="2" customFormat="1" ht="10.35" customHeight="1" x14ac:dyDescent="0.2">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x14ac:dyDescent="0.2">
      <c r="A96" s="34"/>
      <c r="B96" s="35"/>
      <c r="C96" s="146" t="s">
        <v>96</v>
      </c>
      <c r="D96" s="36"/>
      <c r="E96" s="36"/>
      <c r="F96" s="36"/>
      <c r="G96" s="36"/>
      <c r="H96" s="36"/>
      <c r="I96" s="36"/>
      <c r="J96" s="84">
        <f>J117</f>
        <v>0</v>
      </c>
      <c r="K96" s="36"/>
      <c r="L96" s="51"/>
      <c r="S96" s="34"/>
      <c r="T96" s="34"/>
      <c r="U96" s="34"/>
      <c r="V96" s="34"/>
      <c r="W96" s="34"/>
      <c r="X96" s="34"/>
      <c r="Y96" s="34"/>
      <c r="Z96" s="34"/>
      <c r="AA96" s="34"/>
      <c r="AB96" s="34"/>
      <c r="AC96" s="34"/>
      <c r="AD96" s="34"/>
      <c r="AE96" s="34"/>
      <c r="AU96" s="17" t="s">
        <v>97</v>
      </c>
    </row>
    <row r="97" spans="1:31" s="9" customFormat="1" ht="24.95" customHeight="1" x14ac:dyDescent="0.2">
      <c r="B97" s="147"/>
      <c r="C97" s="148"/>
      <c r="D97" s="149" t="s">
        <v>593</v>
      </c>
      <c r="E97" s="150"/>
      <c r="F97" s="150"/>
      <c r="G97" s="150"/>
      <c r="H97" s="150"/>
      <c r="I97" s="150"/>
      <c r="J97" s="151">
        <f>J118</f>
        <v>0</v>
      </c>
      <c r="K97" s="148"/>
      <c r="L97" s="152"/>
    </row>
    <row r="98" spans="1:31" s="2" customFormat="1" ht="21.75" customHeight="1" x14ac:dyDescent="0.2">
      <c r="A98" s="34"/>
      <c r="B98" s="35"/>
      <c r="C98" s="36"/>
      <c r="D98" s="36"/>
      <c r="E98" s="36"/>
      <c r="F98" s="36"/>
      <c r="G98" s="36"/>
      <c r="H98" s="36"/>
      <c r="I98" s="36"/>
      <c r="J98" s="36"/>
      <c r="K98" s="36"/>
      <c r="L98" s="51"/>
      <c r="S98" s="34"/>
      <c r="T98" s="34"/>
      <c r="U98" s="34"/>
      <c r="V98" s="34"/>
      <c r="W98" s="34"/>
      <c r="X98" s="34"/>
      <c r="Y98" s="34"/>
      <c r="Z98" s="34"/>
      <c r="AA98" s="34"/>
      <c r="AB98" s="34"/>
      <c r="AC98" s="34"/>
      <c r="AD98" s="34"/>
      <c r="AE98" s="34"/>
    </row>
    <row r="99" spans="1:31" s="2" customFormat="1" ht="6.95" customHeight="1" x14ac:dyDescent="0.2">
      <c r="A99" s="34"/>
      <c r="B99" s="54"/>
      <c r="C99" s="55"/>
      <c r="D99" s="55"/>
      <c r="E99" s="55"/>
      <c r="F99" s="55"/>
      <c r="G99" s="55"/>
      <c r="H99" s="55"/>
      <c r="I99" s="55"/>
      <c r="J99" s="55"/>
      <c r="K99" s="55"/>
      <c r="L99" s="51"/>
      <c r="S99" s="34"/>
      <c r="T99" s="34"/>
      <c r="U99" s="34"/>
      <c r="V99" s="34"/>
      <c r="W99" s="34"/>
      <c r="X99" s="34"/>
      <c r="Y99" s="34"/>
      <c r="Z99" s="34"/>
      <c r="AA99" s="34"/>
      <c r="AB99" s="34"/>
      <c r="AC99" s="34"/>
      <c r="AD99" s="34"/>
      <c r="AE99" s="34"/>
    </row>
    <row r="103" spans="1:31" s="2" customFormat="1" ht="6.95" customHeight="1" x14ac:dyDescent="0.2">
      <c r="A103" s="34"/>
      <c r="B103" s="56"/>
      <c r="C103" s="57"/>
      <c r="D103" s="57"/>
      <c r="E103" s="57"/>
      <c r="F103" s="57"/>
      <c r="G103" s="57"/>
      <c r="H103" s="57"/>
      <c r="I103" s="57"/>
      <c r="J103" s="57"/>
      <c r="K103" s="57"/>
      <c r="L103" s="51"/>
      <c r="S103" s="34"/>
      <c r="T103" s="34"/>
      <c r="U103" s="34"/>
      <c r="V103" s="34"/>
      <c r="W103" s="34"/>
      <c r="X103" s="34"/>
      <c r="Y103" s="34"/>
      <c r="Z103" s="34"/>
      <c r="AA103" s="34"/>
      <c r="AB103" s="34"/>
      <c r="AC103" s="34"/>
      <c r="AD103" s="34"/>
      <c r="AE103" s="34"/>
    </row>
    <row r="104" spans="1:31" s="2" customFormat="1" ht="24.95" customHeight="1" x14ac:dyDescent="0.2">
      <c r="A104" s="34"/>
      <c r="B104" s="35"/>
      <c r="C104" s="23" t="s">
        <v>101</v>
      </c>
      <c r="D104" s="36"/>
      <c r="E104" s="36"/>
      <c r="F104" s="36"/>
      <c r="G104" s="36"/>
      <c r="H104" s="36"/>
      <c r="I104" s="36"/>
      <c r="J104" s="36"/>
      <c r="K104" s="36"/>
      <c r="L104" s="51"/>
      <c r="S104" s="34"/>
      <c r="T104" s="34"/>
      <c r="U104" s="34"/>
      <c r="V104" s="34"/>
      <c r="W104" s="34"/>
      <c r="X104" s="34"/>
      <c r="Y104" s="34"/>
      <c r="Z104" s="34"/>
      <c r="AA104" s="34"/>
      <c r="AB104" s="34"/>
      <c r="AC104" s="34"/>
      <c r="AD104" s="34"/>
      <c r="AE104" s="34"/>
    </row>
    <row r="105" spans="1:31" s="2" customFormat="1" ht="6.95" customHeight="1" x14ac:dyDescent="0.2">
      <c r="A105" s="34"/>
      <c r="B105" s="35"/>
      <c r="C105" s="36"/>
      <c r="D105" s="36"/>
      <c r="E105" s="36"/>
      <c r="F105" s="36"/>
      <c r="G105" s="36"/>
      <c r="H105" s="36"/>
      <c r="I105" s="36"/>
      <c r="J105" s="36"/>
      <c r="K105" s="36"/>
      <c r="L105" s="51"/>
      <c r="S105" s="34"/>
      <c r="T105" s="34"/>
      <c r="U105" s="34"/>
      <c r="V105" s="34"/>
      <c r="W105" s="34"/>
      <c r="X105" s="34"/>
      <c r="Y105" s="34"/>
      <c r="Z105" s="34"/>
      <c r="AA105" s="34"/>
      <c r="AB105" s="34"/>
      <c r="AC105" s="34"/>
      <c r="AD105" s="34"/>
      <c r="AE105" s="34"/>
    </row>
    <row r="106" spans="1:31" s="2" customFormat="1" ht="12" customHeight="1" x14ac:dyDescent="0.2">
      <c r="A106" s="34"/>
      <c r="B106" s="35"/>
      <c r="C106" s="29" t="s">
        <v>16</v>
      </c>
      <c r="D106" s="36"/>
      <c r="E106" s="36"/>
      <c r="F106" s="36"/>
      <c r="G106" s="36"/>
      <c r="H106" s="36"/>
      <c r="I106" s="36"/>
      <c r="J106" s="36"/>
      <c r="K106" s="36"/>
      <c r="L106" s="51"/>
      <c r="S106" s="34"/>
      <c r="T106" s="34"/>
      <c r="U106" s="34"/>
      <c r="V106" s="34"/>
      <c r="W106" s="34"/>
      <c r="X106" s="34"/>
      <c r="Y106" s="34"/>
      <c r="Z106" s="34"/>
      <c r="AA106" s="34"/>
      <c r="AB106" s="34"/>
      <c r="AC106" s="34"/>
      <c r="AD106" s="34"/>
      <c r="AE106" s="34"/>
    </row>
    <row r="107" spans="1:31" s="2" customFormat="1" ht="16.5" customHeight="1" x14ac:dyDescent="0.2">
      <c r="A107" s="34"/>
      <c r="B107" s="35"/>
      <c r="C107" s="36"/>
      <c r="D107" s="36"/>
      <c r="E107" s="294" t="str">
        <f>E7</f>
        <v>11  Oprava trati v úseku Středokluky - Noutonice</v>
      </c>
      <c r="F107" s="295"/>
      <c r="G107" s="295"/>
      <c r="H107" s="295"/>
      <c r="I107" s="36"/>
      <c r="J107" s="36"/>
      <c r="K107" s="36"/>
      <c r="L107" s="51"/>
      <c r="S107" s="34"/>
      <c r="T107" s="34"/>
      <c r="U107" s="34"/>
      <c r="V107" s="34"/>
      <c r="W107" s="34"/>
      <c r="X107" s="34"/>
      <c r="Y107" s="34"/>
      <c r="Z107" s="34"/>
      <c r="AA107" s="34"/>
      <c r="AB107" s="34"/>
      <c r="AC107" s="34"/>
      <c r="AD107" s="34"/>
      <c r="AE107" s="34"/>
    </row>
    <row r="108" spans="1:31" s="2" customFormat="1" ht="12" customHeight="1" x14ac:dyDescent="0.2">
      <c r="A108" s="34"/>
      <c r="B108" s="35"/>
      <c r="C108" s="29" t="s">
        <v>91</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16.5" customHeight="1" x14ac:dyDescent="0.2">
      <c r="A109" s="34"/>
      <c r="B109" s="35"/>
      <c r="C109" s="36"/>
      <c r="D109" s="36"/>
      <c r="E109" s="256" t="str">
        <f>E9</f>
        <v>03 - VRN</v>
      </c>
      <c r="F109" s="293"/>
      <c r="G109" s="293"/>
      <c r="H109" s="293"/>
      <c r="I109" s="36"/>
      <c r="J109" s="36"/>
      <c r="K109" s="36"/>
      <c r="L109" s="51"/>
      <c r="S109" s="34"/>
      <c r="T109" s="34"/>
      <c r="U109" s="34"/>
      <c r="V109" s="34"/>
      <c r="W109" s="34"/>
      <c r="X109" s="34"/>
      <c r="Y109" s="34"/>
      <c r="Z109" s="34"/>
      <c r="AA109" s="34"/>
      <c r="AB109" s="34"/>
      <c r="AC109" s="34"/>
      <c r="AD109" s="34"/>
      <c r="AE109" s="34"/>
    </row>
    <row r="110" spans="1:31" s="2" customFormat="1" ht="6.95" customHeight="1" x14ac:dyDescent="0.2">
      <c r="A110" s="34"/>
      <c r="B110" s="35"/>
      <c r="C110" s="36"/>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12" customHeight="1" x14ac:dyDescent="0.2">
      <c r="A111" s="34"/>
      <c r="B111" s="35"/>
      <c r="C111" s="29" t="s">
        <v>20</v>
      </c>
      <c r="D111" s="36"/>
      <c r="E111" s="36"/>
      <c r="F111" s="27" t="str">
        <f>F12</f>
        <v xml:space="preserve"> </v>
      </c>
      <c r="G111" s="36"/>
      <c r="H111" s="36"/>
      <c r="I111" s="29" t="s">
        <v>22</v>
      </c>
      <c r="J111" s="66" t="str">
        <f>IF(J12="","",J12)</f>
        <v>2. 1. 2023</v>
      </c>
      <c r="K111" s="36"/>
      <c r="L111" s="51"/>
      <c r="S111" s="34"/>
      <c r="T111" s="34"/>
      <c r="U111" s="34"/>
      <c r="V111" s="34"/>
      <c r="W111" s="34"/>
      <c r="X111" s="34"/>
      <c r="Y111" s="34"/>
      <c r="Z111" s="34"/>
      <c r="AA111" s="34"/>
      <c r="AB111" s="34"/>
      <c r="AC111" s="34"/>
      <c r="AD111" s="34"/>
      <c r="AE111" s="34"/>
    </row>
    <row r="112" spans="1:31" s="2" customFormat="1" ht="6.95" customHeight="1" x14ac:dyDescent="0.2">
      <c r="A112" s="34"/>
      <c r="B112" s="35"/>
      <c r="C112" s="36"/>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5.2" customHeight="1" x14ac:dyDescent="0.2">
      <c r="A113" s="34"/>
      <c r="B113" s="35"/>
      <c r="C113" s="29" t="s">
        <v>24</v>
      </c>
      <c r="D113" s="36"/>
      <c r="E113" s="36"/>
      <c r="F113" s="27" t="str">
        <f>E15</f>
        <v xml:space="preserve"> </v>
      </c>
      <c r="G113" s="36"/>
      <c r="H113" s="36"/>
      <c r="I113" s="29" t="s">
        <v>29</v>
      </c>
      <c r="J113" s="32" t="str">
        <f>E21</f>
        <v xml:space="preserve"> </v>
      </c>
      <c r="K113" s="36"/>
      <c r="L113" s="51"/>
      <c r="S113" s="34"/>
      <c r="T113" s="34"/>
      <c r="U113" s="34"/>
      <c r="V113" s="34"/>
      <c r="W113" s="34"/>
      <c r="X113" s="34"/>
      <c r="Y113" s="34"/>
      <c r="Z113" s="34"/>
      <c r="AA113" s="34"/>
      <c r="AB113" s="34"/>
      <c r="AC113" s="34"/>
      <c r="AD113" s="34"/>
      <c r="AE113" s="34"/>
    </row>
    <row r="114" spans="1:65" s="2" customFormat="1" ht="15.2" customHeight="1" x14ac:dyDescent="0.2">
      <c r="A114" s="34"/>
      <c r="B114" s="35"/>
      <c r="C114" s="29" t="s">
        <v>27</v>
      </c>
      <c r="D114" s="36"/>
      <c r="E114" s="36"/>
      <c r="F114" s="27" t="str">
        <f>IF(E18="","",E18)</f>
        <v>Vyplň údaj</v>
      </c>
      <c r="G114" s="36"/>
      <c r="H114" s="36"/>
      <c r="I114" s="29" t="s">
        <v>31</v>
      </c>
      <c r="J114" s="32" t="str">
        <f>E24</f>
        <v xml:space="preserve"> </v>
      </c>
      <c r="K114" s="36"/>
      <c r="L114" s="51"/>
      <c r="S114" s="34"/>
      <c r="T114" s="34"/>
      <c r="U114" s="34"/>
      <c r="V114" s="34"/>
      <c r="W114" s="34"/>
      <c r="X114" s="34"/>
      <c r="Y114" s="34"/>
      <c r="Z114" s="34"/>
      <c r="AA114" s="34"/>
      <c r="AB114" s="34"/>
      <c r="AC114" s="34"/>
      <c r="AD114" s="34"/>
      <c r="AE114" s="34"/>
    </row>
    <row r="115" spans="1:65" s="2" customFormat="1" ht="10.35" customHeight="1" x14ac:dyDescent="0.2">
      <c r="A115" s="34"/>
      <c r="B115" s="35"/>
      <c r="C115" s="36"/>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5" s="11" customFormat="1" ht="29.25" customHeight="1" x14ac:dyDescent="0.2">
      <c r="A116" s="159"/>
      <c r="B116" s="160"/>
      <c r="C116" s="161" t="s">
        <v>102</v>
      </c>
      <c r="D116" s="162" t="s">
        <v>58</v>
      </c>
      <c r="E116" s="162" t="s">
        <v>54</v>
      </c>
      <c r="F116" s="162" t="s">
        <v>55</v>
      </c>
      <c r="G116" s="162" t="s">
        <v>103</v>
      </c>
      <c r="H116" s="162" t="s">
        <v>104</v>
      </c>
      <c r="I116" s="162" t="s">
        <v>105</v>
      </c>
      <c r="J116" s="162" t="s">
        <v>95</v>
      </c>
      <c r="K116" s="163" t="s">
        <v>106</v>
      </c>
      <c r="L116" s="164"/>
      <c r="M116" s="75" t="s">
        <v>1</v>
      </c>
      <c r="N116" s="76" t="s">
        <v>37</v>
      </c>
      <c r="O116" s="76" t="s">
        <v>107</v>
      </c>
      <c r="P116" s="76" t="s">
        <v>108</v>
      </c>
      <c r="Q116" s="76" t="s">
        <v>109</v>
      </c>
      <c r="R116" s="76" t="s">
        <v>110</v>
      </c>
      <c r="S116" s="76" t="s">
        <v>111</v>
      </c>
      <c r="T116" s="77" t="s">
        <v>112</v>
      </c>
      <c r="U116" s="159"/>
      <c r="V116" s="159"/>
      <c r="W116" s="159"/>
      <c r="X116" s="159"/>
      <c r="Y116" s="159"/>
      <c r="Z116" s="159"/>
      <c r="AA116" s="159"/>
      <c r="AB116" s="159"/>
      <c r="AC116" s="159"/>
      <c r="AD116" s="159"/>
      <c r="AE116" s="159"/>
    </row>
    <row r="117" spans="1:65" s="2" customFormat="1" ht="22.9" customHeight="1" x14ac:dyDescent="0.25">
      <c r="A117" s="34"/>
      <c r="B117" s="35"/>
      <c r="C117" s="82" t="s">
        <v>113</v>
      </c>
      <c r="D117" s="36"/>
      <c r="E117" s="36"/>
      <c r="F117" s="36"/>
      <c r="G117" s="36"/>
      <c r="H117" s="36"/>
      <c r="I117" s="36"/>
      <c r="J117" s="165">
        <f>BK117</f>
        <v>0</v>
      </c>
      <c r="K117" s="36"/>
      <c r="L117" s="39"/>
      <c r="M117" s="78"/>
      <c r="N117" s="166"/>
      <c r="O117" s="79"/>
      <c r="P117" s="167">
        <f>P118</f>
        <v>0</v>
      </c>
      <c r="Q117" s="79"/>
      <c r="R117" s="167">
        <f>R118</f>
        <v>0</v>
      </c>
      <c r="S117" s="79"/>
      <c r="T117" s="168">
        <f>T118</f>
        <v>0</v>
      </c>
      <c r="U117" s="34"/>
      <c r="V117" s="34"/>
      <c r="W117" s="34"/>
      <c r="X117" s="34"/>
      <c r="Y117" s="34"/>
      <c r="Z117" s="34"/>
      <c r="AA117" s="34"/>
      <c r="AB117" s="34"/>
      <c r="AC117" s="34"/>
      <c r="AD117" s="34"/>
      <c r="AE117" s="34"/>
      <c r="AT117" s="17" t="s">
        <v>72</v>
      </c>
      <c r="AU117" s="17" t="s">
        <v>97</v>
      </c>
      <c r="BK117" s="169">
        <f>BK118</f>
        <v>0</v>
      </c>
    </row>
    <row r="118" spans="1:65" s="12" customFormat="1" ht="25.9" customHeight="1" x14ac:dyDescent="0.2">
      <c r="B118" s="170"/>
      <c r="C118" s="171"/>
      <c r="D118" s="172" t="s">
        <v>72</v>
      </c>
      <c r="E118" s="173" t="s">
        <v>88</v>
      </c>
      <c r="F118" s="173" t="s">
        <v>594</v>
      </c>
      <c r="G118" s="171"/>
      <c r="H118" s="171"/>
      <c r="I118" s="174"/>
      <c r="J118" s="175">
        <f>BK118</f>
        <v>0</v>
      </c>
      <c r="K118" s="171"/>
      <c r="L118" s="176"/>
      <c r="M118" s="177"/>
      <c r="N118" s="178"/>
      <c r="O118" s="178"/>
      <c r="P118" s="179">
        <f>SUM(P119:P131)</f>
        <v>0</v>
      </c>
      <c r="Q118" s="178"/>
      <c r="R118" s="179">
        <f>SUM(R119:R131)</f>
        <v>0</v>
      </c>
      <c r="S118" s="178"/>
      <c r="T118" s="180">
        <f>SUM(T119:T131)</f>
        <v>0</v>
      </c>
      <c r="AR118" s="181" t="s">
        <v>117</v>
      </c>
      <c r="AT118" s="182" t="s">
        <v>72</v>
      </c>
      <c r="AU118" s="182" t="s">
        <v>73</v>
      </c>
      <c r="AY118" s="181" t="s">
        <v>116</v>
      </c>
      <c r="BK118" s="183">
        <f>SUM(BK119:BK131)</f>
        <v>0</v>
      </c>
    </row>
    <row r="119" spans="1:65" s="2" customFormat="1" ht="114.95" customHeight="1" x14ac:dyDescent="0.2">
      <c r="A119" s="34"/>
      <c r="B119" s="35"/>
      <c r="C119" s="186" t="s">
        <v>81</v>
      </c>
      <c r="D119" s="186" t="s">
        <v>119</v>
      </c>
      <c r="E119" s="187" t="s">
        <v>595</v>
      </c>
      <c r="F119" s="188" t="s">
        <v>596</v>
      </c>
      <c r="G119" s="189" t="s">
        <v>136</v>
      </c>
      <c r="H119" s="190">
        <v>10.595000000000001</v>
      </c>
      <c r="I119" s="191"/>
      <c r="J119" s="192">
        <f>ROUND(I119*H119,2)</f>
        <v>0</v>
      </c>
      <c r="K119" s="188" t="s">
        <v>123</v>
      </c>
      <c r="L119" s="39"/>
      <c r="M119" s="193" t="s">
        <v>1</v>
      </c>
      <c r="N119" s="194" t="s">
        <v>38</v>
      </c>
      <c r="O119" s="71"/>
      <c r="P119" s="195">
        <f>O119*H119</f>
        <v>0</v>
      </c>
      <c r="Q119" s="195">
        <v>0</v>
      </c>
      <c r="R119" s="195">
        <f>Q119*H119</f>
        <v>0</v>
      </c>
      <c r="S119" s="195">
        <v>0</v>
      </c>
      <c r="T119" s="196">
        <f>S119*H119</f>
        <v>0</v>
      </c>
      <c r="U119" s="34"/>
      <c r="V119" s="34"/>
      <c r="W119" s="34"/>
      <c r="X119" s="34"/>
      <c r="Y119" s="34"/>
      <c r="Z119" s="34"/>
      <c r="AA119" s="34"/>
      <c r="AB119" s="34"/>
      <c r="AC119" s="34"/>
      <c r="AD119" s="34"/>
      <c r="AE119" s="34"/>
      <c r="AR119" s="197" t="s">
        <v>124</v>
      </c>
      <c r="AT119" s="197" t="s">
        <v>119</v>
      </c>
      <c r="AU119" s="197" t="s">
        <v>81</v>
      </c>
      <c r="AY119" s="17" t="s">
        <v>116</v>
      </c>
      <c r="BE119" s="198">
        <f>IF(N119="základní",J119,0)</f>
        <v>0</v>
      </c>
      <c r="BF119" s="198">
        <f>IF(N119="snížená",J119,0)</f>
        <v>0</v>
      </c>
      <c r="BG119" s="198">
        <f>IF(N119="zákl. přenesená",J119,0)</f>
        <v>0</v>
      </c>
      <c r="BH119" s="198">
        <f>IF(N119="sníž. přenesená",J119,0)</f>
        <v>0</v>
      </c>
      <c r="BI119" s="198">
        <f>IF(N119="nulová",J119,0)</f>
        <v>0</v>
      </c>
      <c r="BJ119" s="17" t="s">
        <v>81</v>
      </c>
      <c r="BK119" s="198">
        <f>ROUND(I119*H119,2)</f>
        <v>0</v>
      </c>
      <c r="BL119" s="17" t="s">
        <v>124</v>
      </c>
      <c r="BM119" s="197" t="s">
        <v>597</v>
      </c>
    </row>
    <row r="120" spans="1:65" s="13" customFormat="1" x14ac:dyDescent="0.2">
      <c r="B120" s="199"/>
      <c r="C120" s="200"/>
      <c r="D120" s="201" t="s">
        <v>126</v>
      </c>
      <c r="E120" s="202" t="s">
        <v>1</v>
      </c>
      <c r="F120" s="203" t="s">
        <v>598</v>
      </c>
      <c r="G120" s="200"/>
      <c r="H120" s="204">
        <v>10.595000000000001</v>
      </c>
      <c r="I120" s="205"/>
      <c r="J120" s="200"/>
      <c r="K120" s="200"/>
      <c r="L120" s="206"/>
      <c r="M120" s="207"/>
      <c r="N120" s="208"/>
      <c r="O120" s="208"/>
      <c r="P120" s="208"/>
      <c r="Q120" s="208"/>
      <c r="R120" s="208"/>
      <c r="S120" s="208"/>
      <c r="T120" s="209"/>
      <c r="AT120" s="210" t="s">
        <v>126</v>
      </c>
      <c r="AU120" s="210" t="s">
        <v>81</v>
      </c>
      <c r="AV120" s="13" t="s">
        <v>83</v>
      </c>
      <c r="AW120" s="13" t="s">
        <v>30</v>
      </c>
      <c r="AX120" s="13" t="s">
        <v>73</v>
      </c>
      <c r="AY120" s="210" t="s">
        <v>116</v>
      </c>
    </row>
    <row r="121" spans="1:65" s="14" customFormat="1" x14ac:dyDescent="0.2">
      <c r="B121" s="211"/>
      <c r="C121" s="212"/>
      <c r="D121" s="201" t="s">
        <v>126</v>
      </c>
      <c r="E121" s="213" t="s">
        <v>1</v>
      </c>
      <c r="F121" s="214" t="s">
        <v>128</v>
      </c>
      <c r="G121" s="212"/>
      <c r="H121" s="215">
        <v>10.595000000000001</v>
      </c>
      <c r="I121" s="216"/>
      <c r="J121" s="212"/>
      <c r="K121" s="212"/>
      <c r="L121" s="217"/>
      <c r="M121" s="218"/>
      <c r="N121" s="219"/>
      <c r="O121" s="219"/>
      <c r="P121" s="219"/>
      <c r="Q121" s="219"/>
      <c r="R121" s="219"/>
      <c r="S121" s="219"/>
      <c r="T121" s="220"/>
      <c r="AT121" s="221" t="s">
        <v>126</v>
      </c>
      <c r="AU121" s="221" t="s">
        <v>81</v>
      </c>
      <c r="AV121" s="14" t="s">
        <v>124</v>
      </c>
      <c r="AW121" s="14" t="s">
        <v>30</v>
      </c>
      <c r="AX121" s="14" t="s">
        <v>81</v>
      </c>
      <c r="AY121" s="221" t="s">
        <v>116</v>
      </c>
    </row>
    <row r="122" spans="1:65" s="2" customFormat="1" ht="78" customHeight="1" x14ac:dyDescent="0.2">
      <c r="A122" s="34"/>
      <c r="B122" s="35"/>
      <c r="C122" s="186" t="s">
        <v>83</v>
      </c>
      <c r="D122" s="186" t="s">
        <v>119</v>
      </c>
      <c r="E122" s="187" t="s">
        <v>599</v>
      </c>
      <c r="F122" s="188" t="s">
        <v>600</v>
      </c>
      <c r="G122" s="189" t="s">
        <v>601</v>
      </c>
      <c r="H122" s="245"/>
      <c r="I122" s="191"/>
      <c r="J122" s="192">
        <f>ROUND(I122*H122,2)</f>
        <v>0</v>
      </c>
      <c r="K122" s="188" t="s">
        <v>123</v>
      </c>
      <c r="L122" s="39"/>
      <c r="M122" s="193" t="s">
        <v>1</v>
      </c>
      <c r="N122" s="194" t="s">
        <v>38</v>
      </c>
      <c r="O122" s="71"/>
      <c r="P122" s="195">
        <f>O122*H122</f>
        <v>0</v>
      </c>
      <c r="Q122" s="195">
        <v>0</v>
      </c>
      <c r="R122" s="195">
        <f>Q122*H122</f>
        <v>0</v>
      </c>
      <c r="S122" s="195">
        <v>0</v>
      </c>
      <c r="T122" s="196">
        <f>S122*H122</f>
        <v>0</v>
      </c>
      <c r="U122" s="34"/>
      <c r="V122" s="34"/>
      <c r="W122" s="34"/>
      <c r="X122" s="34"/>
      <c r="Y122" s="34"/>
      <c r="Z122" s="34"/>
      <c r="AA122" s="34"/>
      <c r="AB122" s="34"/>
      <c r="AC122" s="34"/>
      <c r="AD122" s="34"/>
      <c r="AE122" s="34"/>
      <c r="AR122" s="197" t="s">
        <v>124</v>
      </c>
      <c r="AT122" s="197" t="s">
        <v>119</v>
      </c>
      <c r="AU122" s="197" t="s">
        <v>81</v>
      </c>
      <c r="AY122" s="17" t="s">
        <v>116</v>
      </c>
      <c r="BE122" s="198">
        <f>IF(N122="základní",J122,0)</f>
        <v>0</v>
      </c>
      <c r="BF122" s="198">
        <f>IF(N122="snížená",J122,0)</f>
        <v>0</v>
      </c>
      <c r="BG122" s="198">
        <f>IF(N122="zákl. přenesená",J122,0)</f>
        <v>0</v>
      </c>
      <c r="BH122" s="198">
        <f>IF(N122="sníž. přenesená",J122,0)</f>
        <v>0</v>
      </c>
      <c r="BI122" s="198">
        <f>IF(N122="nulová",J122,0)</f>
        <v>0</v>
      </c>
      <c r="BJ122" s="17" t="s">
        <v>81</v>
      </c>
      <c r="BK122" s="198">
        <f>ROUND(I122*H122,2)</f>
        <v>0</v>
      </c>
      <c r="BL122" s="17" t="s">
        <v>124</v>
      </c>
      <c r="BM122" s="197" t="s">
        <v>602</v>
      </c>
    </row>
    <row r="123" spans="1:65" s="13" customFormat="1" x14ac:dyDescent="0.2">
      <c r="B123" s="199"/>
      <c r="C123" s="200"/>
      <c r="D123" s="201" t="s">
        <v>126</v>
      </c>
      <c r="E123" s="202" t="s">
        <v>1</v>
      </c>
      <c r="F123" s="203" t="s">
        <v>81</v>
      </c>
      <c r="G123" s="200"/>
      <c r="H123" s="204">
        <v>1</v>
      </c>
      <c r="I123" s="205"/>
      <c r="J123" s="200"/>
      <c r="K123" s="200"/>
      <c r="L123" s="206"/>
      <c r="M123" s="207"/>
      <c r="N123" s="208"/>
      <c r="O123" s="208"/>
      <c r="P123" s="208"/>
      <c r="Q123" s="208"/>
      <c r="R123" s="208"/>
      <c r="S123" s="208"/>
      <c r="T123" s="209"/>
      <c r="AT123" s="210" t="s">
        <v>126</v>
      </c>
      <c r="AU123" s="210" t="s">
        <v>81</v>
      </c>
      <c r="AV123" s="13" t="s">
        <v>83</v>
      </c>
      <c r="AW123" s="13" t="s">
        <v>30</v>
      </c>
      <c r="AX123" s="13" t="s">
        <v>73</v>
      </c>
      <c r="AY123" s="210" t="s">
        <v>116</v>
      </c>
    </row>
    <row r="124" spans="1:65" s="14" customFormat="1" x14ac:dyDescent="0.2">
      <c r="B124" s="211"/>
      <c r="C124" s="212"/>
      <c r="D124" s="201" t="s">
        <v>126</v>
      </c>
      <c r="E124" s="213" t="s">
        <v>1</v>
      </c>
      <c r="F124" s="214" t="s">
        <v>128</v>
      </c>
      <c r="G124" s="212"/>
      <c r="H124" s="215">
        <v>1</v>
      </c>
      <c r="I124" s="216"/>
      <c r="J124" s="212"/>
      <c r="K124" s="212"/>
      <c r="L124" s="217"/>
      <c r="M124" s="218"/>
      <c r="N124" s="219"/>
      <c r="O124" s="219"/>
      <c r="P124" s="219"/>
      <c r="Q124" s="219"/>
      <c r="R124" s="219"/>
      <c r="S124" s="219"/>
      <c r="T124" s="220"/>
      <c r="AT124" s="221" t="s">
        <v>126</v>
      </c>
      <c r="AU124" s="221" t="s">
        <v>81</v>
      </c>
      <c r="AV124" s="14" t="s">
        <v>124</v>
      </c>
      <c r="AW124" s="14" t="s">
        <v>30</v>
      </c>
      <c r="AX124" s="14" t="s">
        <v>81</v>
      </c>
      <c r="AY124" s="221" t="s">
        <v>116</v>
      </c>
    </row>
    <row r="125" spans="1:65" s="2" customFormat="1" ht="55.5" customHeight="1" x14ac:dyDescent="0.2">
      <c r="A125" s="34"/>
      <c r="B125" s="35"/>
      <c r="C125" s="186" t="s">
        <v>133</v>
      </c>
      <c r="D125" s="186" t="s">
        <v>119</v>
      </c>
      <c r="E125" s="187" t="s">
        <v>603</v>
      </c>
      <c r="F125" s="188" t="s">
        <v>604</v>
      </c>
      <c r="G125" s="189" t="s">
        <v>136</v>
      </c>
      <c r="H125" s="190">
        <v>3.54</v>
      </c>
      <c r="I125" s="191"/>
      <c r="J125" s="192">
        <f>ROUND(I125*H125,2)</f>
        <v>0</v>
      </c>
      <c r="K125" s="188" t="s">
        <v>123</v>
      </c>
      <c r="L125" s="39"/>
      <c r="M125" s="193" t="s">
        <v>1</v>
      </c>
      <c r="N125" s="194" t="s">
        <v>38</v>
      </c>
      <c r="O125" s="71"/>
      <c r="P125" s="195">
        <f>O125*H125</f>
        <v>0</v>
      </c>
      <c r="Q125" s="195">
        <v>0</v>
      </c>
      <c r="R125" s="195">
        <f>Q125*H125</f>
        <v>0</v>
      </c>
      <c r="S125" s="195">
        <v>0</v>
      </c>
      <c r="T125" s="196">
        <f>S125*H125</f>
        <v>0</v>
      </c>
      <c r="U125" s="34"/>
      <c r="V125" s="34"/>
      <c r="W125" s="34"/>
      <c r="X125" s="34"/>
      <c r="Y125" s="34"/>
      <c r="Z125" s="34"/>
      <c r="AA125" s="34"/>
      <c r="AB125" s="34"/>
      <c r="AC125" s="34"/>
      <c r="AD125" s="34"/>
      <c r="AE125" s="34"/>
      <c r="AR125" s="197" t="s">
        <v>124</v>
      </c>
      <c r="AT125" s="197" t="s">
        <v>119</v>
      </c>
      <c r="AU125" s="197" t="s">
        <v>81</v>
      </c>
      <c r="AY125" s="17" t="s">
        <v>116</v>
      </c>
      <c r="BE125" s="198">
        <f>IF(N125="základní",J125,0)</f>
        <v>0</v>
      </c>
      <c r="BF125" s="198">
        <f>IF(N125="snížená",J125,0)</f>
        <v>0</v>
      </c>
      <c r="BG125" s="198">
        <f>IF(N125="zákl. přenesená",J125,0)</f>
        <v>0</v>
      </c>
      <c r="BH125" s="198">
        <f>IF(N125="sníž. přenesená",J125,0)</f>
        <v>0</v>
      </c>
      <c r="BI125" s="198">
        <f>IF(N125="nulová",J125,0)</f>
        <v>0</v>
      </c>
      <c r="BJ125" s="17" t="s">
        <v>81</v>
      </c>
      <c r="BK125" s="198">
        <f>ROUND(I125*H125,2)</f>
        <v>0</v>
      </c>
      <c r="BL125" s="17" t="s">
        <v>124</v>
      </c>
      <c r="BM125" s="197" t="s">
        <v>605</v>
      </c>
    </row>
    <row r="126" spans="1:65" s="13" customFormat="1" x14ac:dyDescent="0.2">
      <c r="B126" s="199"/>
      <c r="C126" s="200"/>
      <c r="D126" s="201" t="s">
        <v>126</v>
      </c>
      <c r="E126" s="202" t="s">
        <v>1</v>
      </c>
      <c r="F126" s="203" t="s">
        <v>606</v>
      </c>
      <c r="G126" s="200"/>
      <c r="H126" s="204">
        <v>3.54</v>
      </c>
      <c r="I126" s="205"/>
      <c r="J126" s="200"/>
      <c r="K126" s="200"/>
      <c r="L126" s="206"/>
      <c r="M126" s="207"/>
      <c r="N126" s="208"/>
      <c r="O126" s="208"/>
      <c r="P126" s="208"/>
      <c r="Q126" s="208"/>
      <c r="R126" s="208"/>
      <c r="S126" s="208"/>
      <c r="T126" s="209"/>
      <c r="AT126" s="210" t="s">
        <v>126</v>
      </c>
      <c r="AU126" s="210" t="s">
        <v>81</v>
      </c>
      <c r="AV126" s="13" t="s">
        <v>83</v>
      </c>
      <c r="AW126" s="13" t="s">
        <v>30</v>
      </c>
      <c r="AX126" s="13" t="s">
        <v>73</v>
      </c>
      <c r="AY126" s="210" t="s">
        <v>116</v>
      </c>
    </row>
    <row r="127" spans="1:65" s="14" customFormat="1" x14ac:dyDescent="0.2">
      <c r="B127" s="211"/>
      <c r="C127" s="212"/>
      <c r="D127" s="201" t="s">
        <v>126</v>
      </c>
      <c r="E127" s="213" t="s">
        <v>1</v>
      </c>
      <c r="F127" s="214" t="s">
        <v>128</v>
      </c>
      <c r="G127" s="212"/>
      <c r="H127" s="215">
        <v>3.54</v>
      </c>
      <c r="I127" s="216"/>
      <c r="J127" s="212"/>
      <c r="K127" s="212"/>
      <c r="L127" s="217"/>
      <c r="M127" s="218"/>
      <c r="N127" s="219"/>
      <c r="O127" s="219"/>
      <c r="P127" s="219"/>
      <c r="Q127" s="219"/>
      <c r="R127" s="219"/>
      <c r="S127" s="219"/>
      <c r="T127" s="220"/>
      <c r="AT127" s="221" t="s">
        <v>126</v>
      </c>
      <c r="AU127" s="221" t="s">
        <v>81</v>
      </c>
      <c r="AV127" s="14" t="s">
        <v>124</v>
      </c>
      <c r="AW127" s="14" t="s">
        <v>30</v>
      </c>
      <c r="AX127" s="14" t="s">
        <v>81</v>
      </c>
      <c r="AY127" s="221" t="s">
        <v>116</v>
      </c>
    </row>
    <row r="128" spans="1:65" s="2" customFormat="1" ht="90" customHeight="1" x14ac:dyDescent="0.2">
      <c r="A128" s="34"/>
      <c r="B128" s="35"/>
      <c r="C128" s="186" t="s">
        <v>124</v>
      </c>
      <c r="D128" s="186" t="s">
        <v>119</v>
      </c>
      <c r="E128" s="187" t="s">
        <v>607</v>
      </c>
      <c r="F128" s="188" t="s">
        <v>608</v>
      </c>
      <c r="G128" s="189" t="s">
        <v>136</v>
      </c>
      <c r="H128" s="190">
        <v>3.54</v>
      </c>
      <c r="I128" s="191"/>
      <c r="J128" s="192">
        <f>ROUND(I128*H128,2)</f>
        <v>0</v>
      </c>
      <c r="K128" s="188" t="s">
        <v>123</v>
      </c>
      <c r="L128" s="39"/>
      <c r="M128" s="193" t="s">
        <v>1</v>
      </c>
      <c r="N128" s="194" t="s">
        <v>38</v>
      </c>
      <c r="O128" s="71"/>
      <c r="P128" s="195">
        <f>O128*H128</f>
        <v>0</v>
      </c>
      <c r="Q128" s="195">
        <v>0</v>
      </c>
      <c r="R128" s="195">
        <f>Q128*H128</f>
        <v>0</v>
      </c>
      <c r="S128" s="195">
        <v>0</v>
      </c>
      <c r="T128" s="196">
        <f>S128*H128</f>
        <v>0</v>
      </c>
      <c r="U128" s="34"/>
      <c r="V128" s="34"/>
      <c r="W128" s="34"/>
      <c r="X128" s="34"/>
      <c r="Y128" s="34"/>
      <c r="Z128" s="34"/>
      <c r="AA128" s="34"/>
      <c r="AB128" s="34"/>
      <c r="AC128" s="34"/>
      <c r="AD128" s="34"/>
      <c r="AE128" s="34"/>
      <c r="AR128" s="197" t="s">
        <v>124</v>
      </c>
      <c r="AT128" s="197" t="s">
        <v>119</v>
      </c>
      <c r="AU128" s="197" t="s">
        <v>81</v>
      </c>
      <c r="AY128" s="17" t="s">
        <v>116</v>
      </c>
      <c r="BE128" s="198">
        <f>IF(N128="základní",J128,0)</f>
        <v>0</v>
      </c>
      <c r="BF128" s="198">
        <f>IF(N128="snížená",J128,0)</f>
        <v>0</v>
      </c>
      <c r="BG128" s="198">
        <f>IF(N128="zákl. přenesená",J128,0)</f>
        <v>0</v>
      </c>
      <c r="BH128" s="198">
        <f>IF(N128="sníž. přenesená",J128,0)</f>
        <v>0</v>
      </c>
      <c r="BI128" s="198">
        <f>IF(N128="nulová",J128,0)</f>
        <v>0</v>
      </c>
      <c r="BJ128" s="17" t="s">
        <v>81</v>
      </c>
      <c r="BK128" s="198">
        <f>ROUND(I128*H128,2)</f>
        <v>0</v>
      </c>
      <c r="BL128" s="17" t="s">
        <v>124</v>
      </c>
      <c r="BM128" s="197" t="s">
        <v>609</v>
      </c>
    </row>
    <row r="129" spans="1:65" s="13" customFormat="1" x14ac:dyDescent="0.2">
      <c r="B129" s="199"/>
      <c r="C129" s="200"/>
      <c r="D129" s="201" t="s">
        <v>126</v>
      </c>
      <c r="E129" s="202" t="s">
        <v>1</v>
      </c>
      <c r="F129" s="203" t="s">
        <v>610</v>
      </c>
      <c r="G129" s="200"/>
      <c r="H129" s="204">
        <v>3.54</v>
      </c>
      <c r="I129" s="205"/>
      <c r="J129" s="200"/>
      <c r="K129" s="200"/>
      <c r="L129" s="206"/>
      <c r="M129" s="207"/>
      <c r="N129" s="208"/>
      <c r="O129" s="208"/>
      <c r="P129" s="208"/>
      <c r="Q129" s="208"/>
      <c r="R129" s="208"/>
      <c r="S129" s="208"/>
      <c r="T129" s="209"/>
      <c r="AT129" s="210" t="s">
        <v>126</v>
      </c>
      <c r="AU129" s="210" t="s">
        <v>81</v>
      </c>
      <c r="AV129" s="13" t="s">
        <v>83</v>
      </c>
      <c r="AW129" s="13" t="s">
        <v>30</v>
      </c>
      <c r="AX129" s="13" t="s">
        <v>73</v>
      </c>
      <c r="AY129" s="210" t="s">
        <v>116</v>
      </c>
    </row>
    <row r="130" spans="1:65" s="14" customFormat="1" x14ac:dyDescent="0.2">
      <c r="B130" s="211"/>
      <c r="C130" s="212"/>
      <c r="D130" s="201" t="s">
        <v>126</v>
      </c>
      <c r="E130" s="213" t="s">
        <v>1</v>
      </c>
      <c r="F130" s="214" t="s">
        <v>128</v>
      </c>
      <c r="G130" s="212"/>
      <c r="H130" s="215">
        <v>3.54</v>
      </c>
      <c r="I130" s="216"/>
      <c r="J130" s="212"/>
      <c r="K130" s="212"/>
      <c r="L130" s="217"/>
      <c r="M130" s="218"/>
      <c r="N130" s="219"/>
      <c r="O130" s="219"/>
      <c r="P130" s="219"/>
      <c r="Q130" s="219"/>
      <c r="R130" s="219"/>
      <c r="S130" s="219"/>
      <c r="T130" s="220"/>
      <c r="AT130" s="221" t="s">
        <v>126</v>
      </c>
      <c r="AU130" s="221" t="s">
        <v>81</v>
      </c>
      <c r="AV130" s="14" t="s">
        <v>124</v>
      </c>
      <c r="AW130" s="14" t="s">
        <v>30</v>
      </c>
      <c r="AX130" s="14" t="s">
        <v>81</v>
      </c>
      <c r="AY130" s="221" t="s">
        <v>116</v>
      </c>
    </row>
    <row r="131" spans="1:65" s="2" customFormat="1" ht="66.75" customHeight="1" x14ac:dyDescent="0.2">
      <c r="A131" s="34"/>
      <c r="B131" s="35"/>
      <c r="C131" s="186" t="s">
        <v>117</v>
      </c>
      <c r="D131" s="186" t="s">
        <v>119</v>
      </c>
      <c r="E131" s="187" t="s">
        <v>611</v>
      </c>
      <c r="F131" s="188" t="s">
        <v>612</v>
      </c>
      <c r="G131" s="189" t="s">
        <v>601</v>
      </c>
      <c r="H131" s="245"/>
      <c r="I131" s="191"/>
      <c r="J131" s="192">
        <f>ROUND(I131*H131,2)</f>
        <v>0</v>
      </c>
      <c r="K131" s="188" t="s">
        <v>123</v>
      </c>
      <c r="L131" s="39"/>
      <c r="M131" s="246" t="s">
        <v>1</v>
      </c>
      <c r="N131" s="247" t="s">
        <v>38</v>
      </c>
      <c r="O131" s="248"/>
      <c r="P131" s="249">
        <f>O131*H131</f>
        <v>0</v>
      </c>
      <c r="Q131" s="249">
        <v>0</v>
      </c>
      <c r="R131" s="249">
        <f>Q131*H131</f>
        <v>0</v>
      </c>
      <c r="S131" s="249">
        <v>0</v>
      </c>
      <c r="T131" s="250">
        <f>S131*H131</f>
        <v>0</v>
      </c>
      <c r="U131" s="34"/>
      <c r="V131" s="34"/>
      <c r="W131" s="34"/>
      <c r="X131" s="34"/>
      <c r="Y131" s="34"/>
      <c r="Z131" s="34"/>
      <c r="AA131" s="34"/>
      <c r="AB131" s="34"/>
      <c r="AC131" s="34"/>
      <c r="AD131" s="34"/>
      <c r="AE131" s="34"/>
      <c r="AR131" s="197" t="s">
        <v>124</v>
      </c>
      <c r="AT131" s="197" t="s">
        <v>119</v>
      </c>
      <c r="AU131" s="197" t="s">
        <v>81</v>
      </c>
      <c r="AY131" s="17" t="s">
        <v>116</v>
      </c>
      <c r="BE131" s="198">
        <f>IF(N131="základní",J131,0)</f>
        <v>0</v>
      </c>
      <c r="BF131" s="198">
        <f>IF(N131="snížená",J131,0)</f>
        <v>0</v>
      </c>
      <c r="BG131" s="198">
        <f>IF(N131="zákl. přenesená",J131,0)</f>
        <v>0</v>
      </c>
      <c r="BH131" s="198">
        <f>IF(N131="sníž. přenesená",J131,0)</f>
        <v>0</v>
      </c>
      <c r="BI131" s="198">
        <f>IF(N131="nulová",J131,0)</f>
        <v>0</v>
      </c>
      <c r="BJ131" s="17" t="s">
        <v>81</v>
      </c>
      <c r="BK131" s="198">
        <f>ROUND(I131*H131,2)</f>
        <v>0</v>
      </c>
      <c r="BL131" s="17" t="s">
        <v>124</v>
      </c>
      <c r="BM131" s="197" t="s">
        <v>613</v>
      </c>
    </row>
    <row r="132" spans="1:65" s="2" customFormat="1" ht="6.95" customHeight="1" x14ac:dyDescent="0.2">
      <c r="A132" s="34"/>
      <c r="B132" s="54"/>
      <c r="C132" s="55"/>
      <c r="D132" s="55"/>
      <c r="E132" s="55"/>
      <c r="F132" s="55"/>
      <c r="G132" s="55"/>
      <c r="H132" s="55"/>
      <c r="I132" s="55"/>
      <c r="J132" s="55"/>
      <c r="K132" s="55"/>
      <c r="L132" s="39"/>
      <c r="M132" s="34"/>
      <c r="O132" s="34"/>
      <c r="P132" s="34"/>
      <c r="Q132" s="34"/>
      <c r="R132" s="34"/>
      <c r="S132" s="34"/>
      <c r="T132" s="34"/>
      <c r="U132" s="34"/>
      <c r="V132" s="34"/>
      <c r="W132" s="34"/>
      <c r="X132" s="34"/>
      <c r="Y132" s="34"/>
      <c r="Z132" s="34"/>
      <c r="AA132" s="34"/>
      <c r="AB132" s="34"/>
      <c r="AC132" s="34"/>
      <c r="AD132" s="34"/>
      <c r="AE132" s="34"/>
    </row>
  </sheetData>
  <sheetProtection algorithmName="SHA-512" hashValue="tvS5Ayaw65bZwnMZQcR81dB5AoL39YzusP2fUS7ZbGAZy42MZYSNB6cx6YYyrFNxZzlKBGlf5INHVxuCQK2mPQ==" saltValue="6JI7FvZH27KjLooS6KXykqNGsEUU2qVQPwk+FHt5es2asONaNJjStkScVH3qfco1ofHz1ywT6MxA2fcNFwsz9A==" spinCount="100000" sheet="1" objects="1" scenarios="1" formatColumns="0" formatRows="0" autoFilter="0"/>
  <autoFilter ref="C116:K131" xr:uid="{00000000-0009-0000-0000-000003000000}"/>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8</vt:i4>
      </vt:variant>
    </vt:vector>
  </HeadingPairs>
  <TitlesOfParts>
    <vt:vector size="12" baseType="lpstr">
      <vt:lpstr>Rekapitulace stavby</vt:lpstr>
      <vt:lpstr>01 - Oprava železničního ...</vt:lpstr>
      <vt:lpstr>02 - Oprava přejezdu P2250</vt:lpstr>
      <vt:lpstr>03 - VRN</vt:lpstr>
      <vt:lpstr>'01 - Oprava železničního ...'!Názvy_tisku</vt:lpstr>
      <vt:lpstr>'02 - Oprava přejezdu P2250'!Názvy_tisku</vt:lpstr>
      <vt:lpstr>'03 - VRN'!Názvy_tisku</vt:lpstr>
      <vt:lpstr>'Rekapitulace stavby'!Názvy_tisku</vt:lpstr>
      <vt:lpstr>'01 - Oprava železničního ...'!Oblast_tisku</vt:lpstr>
      <vt:lpstr>'02 - Oprava přejezdu P2250'!Oblast_tisku</vt:lpstr>
      <vt:lpstr>'03 - VRN'!Oblast_tisku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Marušák Jan</dc:creator>
  <cp:lastModifiedBy>Marušák Jan</cp:lastModifiedBy>
  <dcterms:created xsi:type="dcterms:W3CDTF">2023-02-13T06:45:39Z</dcterms:created>
  <dcterms:modified xsi:type="dcterms:W3CDTF">2023-02-17T06:52:40Z</dcterms:modified>
</cp:coreProperties>
</file>